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G:\Commissioner's Office\"/>
    </mc:Choice>
  </mc:AlternateContent>
  <xr:revisionPtr revIDLastSave="0" documentId="13_ncr:1_{0DD37F43-1717-4688-BA1A-F56A0818A750}" xr6:coauthVersionLast="45" xr6:coauthVersionMax="45" xr10:uidLastSave="{00000000-0000-0000-0000-000000000000}"/>
  <bookViews>
    <workbookView xWindow="-120" yWindow="-120" windowWidth="20730" windowHeight="11160" tabRatio="903" xr2:uid="{00000000-000D-0000-FFFF-FFFF00000000}"/>
  </bookViews>
  <sheets>
    <sheet name="71-53A" sheetId="3" r:id="rId1"/>
    <sheet name="71-53B" sheetId="4" r:id="rId2"/>
    <sheet name="71-53C" sheetId="5" r:id="rId3"/>
    <sheet name="71-53D" sheetId="6" r:id="rId4"/>
    <sheet name="71-53EZ" sheetId="28" r:id="rId5"/>
    <sheet name="71-53EZ (pg 2)" sheetId="29" r:id="rId6"/>
    <sheet name="71-53E-VOTER REGISTRATION" sheetId="30" r:id="rId7"/>
    <sheet name="71-53F-VOTER REGISTRATION" sheetId="10" r:id="rId8"/>
    <sheet name="71-53I-VOTER REGISTRATION" sheetId="13" r:id="rId9"/>
    <sheet name="71-53J-VOTER REGISTRATION" sheetId="14" r:id="rId10"/>
    <sheet name="71-53K-VOTER REGISTRATION" sheetId="15" r:id="rId11"/>
    <sheet name="71-53L-VOTER REGISTRATION" sheetId="16" r:id="rId12"/>
    <sheet name="71-53M" sheetId="17" r:id="rId13"/>
    <sheet name="71-53N-VOTER REGISTRATION" sheetId="18" r:id="rId14"/>
    <sheet name="71-53O-VOTER REGISTRATION" sheetId="21" r:id="rId15"/>
    <sheet name="71-53EZ-ADMIN" sheetId="38" r:id="rId16"/>
    <sheet name="71-53EZ-ADMIN (pg 2)" sheetId="39" r:id="rId17"/>
    <sheet name="71-53E-ADMINISTRATION" sheetId="31" r:id="rId18"/>
    <sheet name="71-53F-ADMIN" sheetId="25" r:id="rId19"/>
    <sheet name="71-53I-ADMINISTRATION" sheetId="32" r:id="rId20"/>
    <sheet name="71-53J-ADMIN" sheetId="34" r:id="rId21"/>
    <sheet name="71-53K-ADMINISTRATION" sheetId="33" r:id="rId22"/>
    <sheet name="71-53L-ADMINISTRATION" sheetId="35" r:id="rId23"/>
    <sheet name="71-53M-ADMINISTRATION" sheetId="37" r:id="rId24"/>
    <sheet name="71-53N-ADMINISTRATION" sheetId="36" r:id="rId25"/>
    <sheet name="71-53O-ADMINISTRATION" sheetId="40" r:id="rId26"/>
    <sheet name="71-53P" sheetId="20" r:id="rId27"/>
    <sheet name="71-53EZ-COUNTY BOARD" sheetId="41" r:id="rId28"/>
    <sheet name="71-53EZ-COUNTY BOARD (pg 2)" sheetId="42" r:id="rId29"/>
    <sheet name="71-53E-COUNTY BOARD" sheetId="43" r:id="rId30"/>
    <sheet name="71-53F-COUNTY BOARD" sheetId="44" r:id="rId31"/>
    <sheet name="71-53I-COUNTY BOARD" sheetId="45" r:id="rId32"/>
    <sheet name="71-53J-COUNTY BOARD" sheetId="46" r:id="rId33"/>
    <sheet name="71-53K-COUNTY BOARD" sheetId="47" r:id="rId34"/>
    <sheet name="71-53L-COUNTY BOARD" sheetId="48" r:id="rId35"/>
    <sheet name="71-53N-COUNTY BOARD" sheetId="49" r:id="rId36"/>
    <sheet name="71-53O-COUNTY BOARD" sheetId="50" r:id="rId37"/>
    <sheet name="71-53F-COUNTY BOARD (2)" sheetId="51" r:id="rId38"/>
    <sheet name="71-53Positions5YR" sheetId="22" r:id="rId39"/>
    <sheet name="71-53Revenue5YR" sheetId="23" r:id="rId40"/>
    <sheet name="71-53V" sheetId="24" r:id="rId41"/>
  </sheets>
  <definedNames>
    <definedName name="_xlnm.Print_Area" localSheetId="0">'71-53A'!$A$1:$AV$50</definedName>
    <definedName name="_xlnm.Print_Area" localSheetId="1">'71-53B'!$A$1:$I$73</definedName>
    <definedName name="_xlnm.Print_Area" localSheetId="2">'71-53C'!$A$1:$G$49</definedName>
    <definedName name="_xlnm.Print_Area" localSheetId="3">'71-53D'!$A$1:$K$57</definedName>
    <definedName name="_xlnm.Print_Area" localSheetId="17">'71-53E-ADMINISTRATION'!$A$1:$G$58</definedName>
    <definedName name="_xlnm.Print_Area" localSheetId="29">'71-53E-COUNTY BOARD'!$A$1:$G$58</definedName>
    <definedName name="_xlnm.Print_Area" localSheetId="6">'71-53E-VOTER REGISTRATION'!$A$1:$G$58</definedName>
    <definedName name="_xlnm.Print_Area" localSheetId="4">'71-53EZ'!$A$1:$G$58</definedName>
    <definedName name="_xlnm.Print_Area" localSheetId="5">'71-53EZ (pg 2)'!$A$1:$G$62</definedName>
    <definedName name="_xlnm.Print_Area" localSheetId="15">'71-53EZ-ADMIN'!$A$1:$G$58</definedName>
    <definedName name="_xlnm.Print_Area" localSheetId="16">'71-53EZ-ADMIN (pg 2)'!$A$1:$G$62</definedName>
    <definedName name="_xlnm.Print_Area" localSheetId="27">'71-53EZ-COUNTY BOARD'!$A$1:$G$58</definedName>
    <definedName name="_xlnm.Print_Area" localSheetId="28">'71-53EZ-COUNTY BOARD (pg 2)'!$A$1:$G$62</definedName>
    <definedName name="_xlnm.Print_Area" localSheetId="18">'71-53F-ADMIN'!$A$1:$G$44</definedName>
    <definedName name="_xlnm.Print_Area" localSheetId="30">'71-53F-COUNTY BOARD'!$A$1:$G$44</definedName>
    <definedName name="_xlnm.Print_Area" localSheetId="37">'71-53F-COUNTY BOARD (2)'!$A$1:$G$44</definedName>
    <definedName name="_xlnm.Print_Area" localSheetId="7">'71-53F-VOTER REGISTRATION'!$A$1:$G$44</definedName>
    <definedName name="_xlnm.Print_Area" localSheetId="19">'71-53I-ADMINISTRATION'!$A$1:$J$67</definedName>
    <definedName name="_xlnm.Print_Area" localSheetId="31">'71-53I-COUNTY BOARD'!$A$1:$J$61</definedName>
    <definedName name="_xlnm.Print_Area" localSheetId="8">'71-53I-VOTER REGISTRATION'!$A$1:$J$59</definedName>
    <definedName name="_xlnm.Print_Area" localSheetId="20">'71-53J-ADMIN'!$A$1:$L$61</definedName>
    <definedName name="_xlnm.Print_Area" localSheetId="32">'71-53J-COUNTY BOARD'!$A$1:$L$61</definedName>
    <definedName name="_xlnm.Print_Area" localSheetId="9">'71-53J-VOTER REGISTRATION'!$A$1:$L$61</definedName>
    <definedName name="_xlnm.Print_Area" localSheetId="21">'71-53K-ADMINISTRATION'!$A$1:$G$62</definedName>
    <definedName name="_xlnm.Print_Area" localSheetId="33">'71-53K-COUNTY BOARD'!$A$1:$G$62</definedName>
    <definedName name="_xlnm.Print_Area" localSheetId="10">'71-53K-VOTER REGISTRATION'!$A$1:$G$62</definedName>
    <definedName name="_xlnm.Print_Area" localSheetId="22">'71-53L-ADMINISTRATION'!$A$1:$G$63</definedName>
    <definedName name="_xlnm.Print_Area" localSheetId="34">'71-53L-COUNTY BOARD'!$A$1:$G$63</definedName>
    <definedName name="_xlnm.Print_Area" localSheetId="11">'71-53L-VOTER REGISTRATION'!$A$1:$G$63</definedName>
    <definedName name="_xlnm.Print_Area" localSheetId="12">'71-53M'!$A$1:$G$61</definedName>
    <definedName name="_xlnm.Print_Area" localSheetId="23">'71-53M-ADMINISTRATION'!$A$1:$G$61</definedName>
    <definedName name="_xlnm.Print_Area" localSheetId="24">'71-53N-ADMINISTRATION'!$A$1:$H$61</definedName>
    <definedName name="_xlnm.Print_Area" localSheetId="35">'71-53N-COUNTY BOARD'!$A$1:$H$61</definedName>
    <definedName name="_xlnm.Print_Area" localSheetId="13">'71-53N-VOTER REGISTRATION'!$A$1:$H$61</definedName>
    <definedName name="_xlnm.Print_Area" localSheetId="25">'71-53O-ADMINISTRATION'!$A$1:$H$56</definedName>
    <definedName name="_xlnm.Print_Area" localSheetId="36">'71-53O-COUNTY BOARD'!$A$1:$H$52</definedName>
    <definedName name="_xlnm.Print_Area" localSheetId="14">'71-53O-VOTER REGISTRATION'!$A$1:$H$37</definedName>
    <definedName name="_xlnm.Print_Area" localSheetId="26">'71-53P'!$A$1:$H$63</definedName>
    <definedName name="_xlnm.Print_Area" localSheetId="38">'71-53Positions5YR'!$A$1:$I$52</definedName>
    <definedName name="_xlnm.Print_Area" localSheetId="39">'71-53Revenue5YR'!$A$1:$J$54</definedName>
    <definedName name="_xlnm.Print_Area" localSheetId="40">'71-53V'!$A$1:$G$57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47" l="1"/>
  <c r="E17" i="44" l="1"/>
  <c r="E29" i="47"/>
  <c r="G75" i="5" l="1"/>
  <c r="I43" i="32"/>
  <c r="F19" i="44"/>
  <c r="F18" i="44"/>
  <c r="F15" i="44" l="1"/>
  <c r="K16" i="34"/>
  <c r="J49" i="34" s="1"/>
  <c r="I15" i="6" s="1"/>
  <c r="E17" i="25"/>
  <c r="F19" i="25" l="1"/>
  <c r="F18" i="25"/>
  <c r="I21" i="45" l="1"/>
  <c r="X36" i="32" l="1"/>
  <c r="X33" i="32"/>
  <c r="V36" i="32"/>
  <c r="V34" i="32"/>
  <c r="V33" i="32"/>
  <c r="J51" i="34" l="1"/>
  <c r="J53" i="34"/>
  <c r="T22" i="6" l="1"/>
  <c r="B79" i="5" l="1"/>
  <c r="C79" i="5"/>
  <c r="D79" i="5"/>
  <c r="G13" i="5"/>
  <c r="G14" i="5"/>
  <c r="G15" i="5"/>
  <c r="G16" i="5"/>
  <c r="G17" i="5"/>
  <c r="G18" i="5"/>
  <c r="G19" i="5"/>
  <c r="G43" i="5"/>
  <c r="G44" i="5"/>
  <c r="G45" i="5"/>
  <c r="G42" i="5"/>
  <c r="C46" i="5"/>
  <c r="D46" i="5"/>
  <c r="E46" i="5"/>
  <c r="E49" i="5" s="1"/>
  <c r="F46" i="5"/>
  <c r="B46" i="5"/>
  <c r="G35" i="5"/>
  <c r="G36" i="5"/>
  <c r="G37" i="5"/>
  <c r="G38" i="5"/>
  <c r="G34" i="5"/>
  <c r="C39" i="5"/>
  <c r="D39" i="5"/>
  <c r="D49" i="5" s="1"/>
  <c r="E39" i="5"/>
  <c r="F39" i="5"/>
  <c r="B39" i="5"/>
  <c r="G25" i="5"/>
  <c r="G26" i="5"/>
  <c r="G27" i="5"/>
  <c r="G28" i="5"/>
  <c r="G29" i="5"/>
  <c r="G30" i="5"/>
  <c r="G24" i="5"/>
  <c r="C31" i="5"/>
  <c r="C49" i="5" s="1"/>
  <c r="D31" i="5"/>
  <c r="E31" i="5"/>
  <c r="F31" i="5"/>
  <c r="B31" i="5"/>
  <c r="C20" i="5"/>
  <c r="D20" i="5"/>
  <c r="E20" i="5"/>
  <c r="F20" i="5"/>
  <c r="B20" i="5"/>
  <c r="B49" i="5" s="1"/>
  <c r="G39" i="5" l="1"/>
  <c r="G20" i="5"/>
  <c r="G49" i="5"/>
  <c r="G46" i="5"/>
  <c r="G31" i="5"/>
  <c r="G37" i="6"/>
  <c r="C37" i="6"/>
  <c r="E37" i="6"/>
  <c r="H37" i="6"/>
  <c r="I38" i="6"/>
  <c r="I40" i="6"/>
  <c r="I42" i="6"/>
  <c r="I43" i="6"/>
  <c r="I36" i="6"/>
  <c r="I16" i="6"/>
  <c r="I17" i="6"/>
  <c r="I39" i="6" s="1"/>
  <c r="I18" i="6"/>
  <c r="I19" i="6"/>
  <c r="I41" i="6" s="1"/>
  <c r="I20" i="6"/>
  <c r="I21" i="6"/>
  <c r="I14" i="6"/>
  <c r="J49" i="46"/>
  <c r="G73" i="5"/>
  <c r="G72" i="5"/>
  <c r="G74" i="5"/>
  <c r="G53" i="5"/>
  <c r="G54" i="5"/>
  <c r="G55" i="5"/>
  <c r="G56" i="5"/>
  <c r="G57" i="5"/>
  <c r="G58" i="5"/>
  <c r="G59" i="5"/>
  <c r="G60" i="5"/>
  <c r="G61" i="5"/>
  <c r="G62" i="5"/>
  <c r="G63" i="5"/>
  <c r="G64" i="5"/>
  <c r="G65" i="5"/>
  <c r="G66" i="5"/>
  <c r="G67" i="5"/>
  <c r="G68" i="5"/>
  <c r="G69" i="5"/>
  <c r="G70" i="5"/>
  <c r="G71" i="5"/>
  <c r="G76" i="5"/>
  <c r="G16" i="4"/>
  <c r="G17" i="4"/>
  <c r="G18" i="4"/>
  <c r="G14" i="4"/>
  <c r="H17" i="4"/>
  <c r="H18" i="4"/>
  <c r="C52" i="5"/>
  <c r="G12" i="5" s="1"/>
  <c r="J37" i="6" l="1"/>
  <c r="F19" i="10"/>
  <c r="F18" i="10"/>
  <c r="F17" i="10"/>
  <c r="F15" i="10"/>
  <c r="H75" i="45" l="1"/>
  <c r="H43" i="32"/>
  <c r="F30" i="25" s="1"/>
  <c r="H61" i="13"/>
  <c r="K20" i="46"/>
  <c r="K19" i="46"/>
  <c r="I75" i="45"/>
  <c r="E70" i="45"/>
  <c r="J70" i="45"/>
  <c r="I70" i="45"/>
  <c r="H70" i="45"/>
  <c r="G70" i="45"/>
  <c r="F70" i="45"/>
  <c r="J69" i="45"/>
  <c r="J71" i="45"/>
  <c r="J72" i="45"/>
  <c r="J73" i="45"/>
  <c r="J68" i="45"/>
  <c r="K52" i="14" l="1"/>
  <c r="J16" i="34" l="1"/>
  <c r="G43" i="32"/>
  <c r="I37" i="6" l="1"/>
  <c r="K37" i="34"/>
  <c r="I48" i="45"/>
  <c r="J46" i="45"/>
  <c r="J47" i="45"/>
  <c r="H48" i="45"/>
  <c r="K23" i="46" l="1"/>
  <c r="E36" i="48" l="1"/>
  <c r="F36" i="48"/>
  <c r="E39" i="47"/>
  <c r="F39" i="47"/>
  <c r="D28" i="50" l="1"/>
  <c r="E28" i="50"/>
  <c r="F28" i="50"/>
  <c r="C28" i="50"/>
  <c r="F44" i="48"/>
  <c r="J51" i="46" l="1"/>
  <c r="H21" i="45" l="1"/>
  <c r="J18" i="45"/>
  <c r="J16" i="45"/>
  <c r="J19" i="45"/>
  <c r="F55" i="43"/>
  <c r="I25" i="32"/>
  <c r="I18" i="32" l="1"/>
  <c r="F22" i="31"/>
  <c r="I61" i="13"/>
  <c r="F22" i="30"/>
  <c r="J15" i="6" l="1"/>
  <c r="E79" i="5"/>
  <c r="F79" i="5"/>
  <c r="F43" i="51" l="1"/>
  <c r="E43" i="51"/>
  <c r="D43" i="51"/>
  <c r="C43" i="51"/>
  <c r="G42" i="51"/>
  <c r="G41" i="51"/>
  <c r="G40" i="51"/>
  <c r="G39" i="51"/>
  <c r="G38" i="51"/>
  <c r="F32" i="51"/>
  <c r="E32" i="51"/>
  <c r="D32" i="51"/>
  <c r="C32" i="51"/>
  <c r="G31" i="51"/>
  <c r="G30" i="51"/>
  <c r="G32" i="51" s="1"/>
  <c r="F24" i="51"/>
  <c r="E24" i="51"/>
  <c r="D24" i="51"/>
  <c r="C24" i="51"/>
  <c r="G23" i="51"/>
  <c r="G22" i="51"/>
  <c r="G21" i="51"/>
  <c r="G20" i="51"/>
  <c r="G19" i="51"/>
  <c r="G18" i="51"/>
  <c r="G17" i="51"/>
  <c r="G16" i="51"/>
  <c r="G15" i="51"/>
  <c r="G14" i="51"/>
  <c r="G43" i="51" l="1"/>
  <c r="G24" i="51"/>
  <c r="H15" i="49" l="1"/>
  <c r="H14" i="49"/>
  <c r="F62" i="48"/>
  <c r="F43" i="48"/>
  <c r="F35" i="48"/>
  <c r="F32" i="48"/>
  <c r="F46" i="48" s="1"/>
  <c r="C46" i="48"/>
  <c r="D44" i="48"/>
  <c r="D43" i="48"/>
  <c r="D36" i="48"/>
  <c r="D35" i="48"/>
  <c r="E46" i="48"/>
  <c r="D32" i="48"/>
  <c r="D46" i="48" s="1"/>
  <c r="C32" i="48"/>
  <c r="C31" i="48"/>
  <c r="G30" i="47"/>
  <c r="G29" i="47"/>
  <c r="G19" i="47"/>
  <c r="G18" i="47"/>
  <c r="C52" i="47"/>
  <c r="E61" i="47"/>
  <c r="D61" i="47"/>
  <c r="F52" i="47"/>
  <c r="F61" i="47" s="1"/>
  <c r="F17" i="44" s="1"/>
  <c r="E52" i="47"/>
  <c r="D52" i="47"/>
  <c r="E55" i="43"/>
  <c r="D55" i="43"/>
  <c r="C55" i="43"/>
  <c r="J32" i="32"/>
  <c r="J31" i="32"/>
  <c r="J30" i="32"/>
  <c r="E24" i="25"/>
  <c r="D24" i="25"/>
  <c r="C24" i="25"/>
  <c r="F55" i="31"/>
  <c r="D55" i="31"/>
  <c r="C55" i="31"/>
  <c r="J48" i="46" l="1"/>
  <c r="K48" i="46" s="1"/>
  <c r="J53" i="46"/>
  <c r="K53" i="46" s="1"/>
  <c r="K51" i="46"/>
  <c r="J57" i="46"/>
  <c r="K57" i="46" s="1"/>
  <c r="J56" i="46"/>
  <c r="K56" i="46" s="1"/>
  <c r="K54" i="46"/>
  <c r="J52" i="46"/>
  <c r="K52" i="46" s="1"/>
  <c r="I62" i="45"/>
  <c r="G64" i="45"/>
  <c r="F64" i="45"/>
  <c r="E64" i="45"/>
  <c r="J63" i="45"/>
  <c r="I63" i="45"/>
  <c r="J62" i="45"/>
  <c r="H61" i="45"/>
  <c r="H64" i="45" s="1"/>
  <c r="J60" i="45"/>
  <c r="J58" i="45"/>
  <c r="J57" i="45"/>
  <c r="H56" i="45"/>
  <c r="G56" i="45"/>
  <c r="F56" i="45"/>
  <c r="E56" i="45"/>
  <c r="J55" i="45"/>
  <c r="I55" i="45"/>
  <c r="J54" i="45"/>
  <c r="I54" i="45"/>
  <c r="J52" i="45"/>
  <c r="I52" i="45"/>
  <c r="J51" i="45"/>
  <c r="I51" i="45"/>
  <c r="J50" i="45"/>
  <c r="J49" i="45"/>
  <c r="G48" i="45"/>
  <c r="J48" i="45" s="1"/>
  <c r="F48" i="45"/>
  <c r="E48" i="45"/>
  <c r="J45" i="45"/>
  <c r="J44" i="45"/>
  <c r="J43" i="45"/>
  <c r="J42" i="45"/>
  <c r="J41" i="45"/>
  <c r="J40" i="45"/>
  <c r="J39" i="45"/>
  <c r="J38" i="45"/>
  <c r="J37" i="45"/>
  <c r="J36" i="45"/>
  <c r="J35" i="45"/>
  <c r="H34" i="45"/>
  <c r="G34" i="45"/>
  <c r="F34" i="45"/>
  <c r="E34" i="45"/>
  <c r="J33" i="45"/>
  <c r="J32" i="45"/>
  <c r="J31" i="45"/>
  <c r="I31" i="45"/>
  <c r="J30" i="45"/>
  <c r="I30" i="45"/>
  <c r="J29" i="45"/>
  <c r="J28" i="45"/>
  <c r="I28" i="45"/>
  <c r="J27" i="45"/>
  <c r="J26" i="45"/>
  <c r="H25" i="45"/>
  <c r="G25" i="45"/>
  <c r="F25" i="45"/>
  <c r="E25" i="45"/>
  <c r="J24" i="45"/>
  <c r="I24" i="45"/>
  <c r="J23" i="45"/>
  <c r="J22" i="45"/>
  <c r="I22" i="45"/>
  <c r="J21" i="45"/>
  <c r="J20" i="45"/>
  <c r="F24" i="44"/>
  <c r="F12" i="43" s="1"/>
  <c r="E24" i="44"/>
  <c r="D24" i="44"/>
  <c r="C24" i="44"/>
  <c r="E62" i="48"/>
  <c r="D62" i="48"/>
  <c r="C62" i="48"/>
  <c r="G61" i="48"/>
  <c r="G60" i="48"/>
  <c r="G58" i="48"/>
  <c r="G57" i="48"/>
  <c r="G56" i="48"/>
  <c r="G55" i="48"/>
  <c r="G54" i="48"/>
  <c r="G53" i="48"/>
  <c r="G52" i="48"/>
  <c r="G51" i="48"/>
  <c r="G50" i="48"/>
  <c r="G49" i="48"/>
  <c r="G48" i="48"/>
  <c r="G45" i="48"/>
  <c r="G44" i="48"/>
  <c r="G43" i="48"/>
  <c r="G42" i="48"/>
  <c r="G41" i="48"/>
  <c r="G40" i="48"/>
  <c r="G39" i="48"/>
  <c r="G38" i="48"/>
  <c r="G37" i="48"/>
  <c r="G36" i="48"/>
  <c r="G35" i="48"/>
  <c r="G34" i="48"/>
  <c r="G33" i="48"/>
  <c r="G32" i="48"/>
  <c r="G31" i="48"/>
  <c r="G30" i="48"/>
  <c r="G29" i="48"/>
  <c r="G28" i="48"/>
  <c r="G27" i="48"/>
  <c r="G26" i="48"/>
  <c r="G25" i="48"/>
  <c r="G24" i="48"/>
  <c r="G23" i="48"/>
  <c r="G22" i="48"/>
  <c r="G21" i="48"/>
  <c r="G20" i="48"/>
  <c r="G19" i="48"/>
  <c r="G18" i="48"/>
  <c r="G17" i="48"/>
  <c r="G16" i="48"/>
  <c r="G15" i="48"/>
  <c r="C61" i="47"/>
  <c r="G60" i="47"/>
  <c r="G59" i="47"/>
  <c r="G58" i="47"/>
  <c r="G57" i="47"/>
  <c r="G56" i="47"/>
  <c r="G55" i="47"/>
  <c r="G54" i="47"/>
  <c r="G53" i="47"/>
  <c r="G52" i="47"/>
  <c r="G51" i="47"/>
  <c r="G50" i="47"/>
  <c r="G49" i="47"/>
  <c r="G48" i="47"/>
  <c r="G47" i="47"/>
  <c r="G46" i="47"/>
  <c r="G45" i="47"/>
  <c r="G44" i="47"/>
  <c r="G43" i="47"/>
  <c r="G42" i="47"/>
  <c r="G41" i="47"/>
  <c r="G40" i="47"/>
  <c r="G39" i="47"/>
  <c r="G38" i="47"/>
  <c r="G37" i="47"/>
  <c r="G36" i="47"/>
  <c r="G35" i="47"/>
  <c r="G34" i="47"/>
  <c r="G32" i="47"/>
  <c r="G31" i="47"/>
  <c r="G28" i="47"/>
  <c r="G27" i="47"/>
  <c r="G26" i="47"/>
  <c r="G25" i="47"/>
  <c r="G24" i="47"/>
  <c r="G23" i="47"/>
  <c r="G22" i="47"/>
  <c r="G21" i="47"/>
  <c r="G20" i="47"/>
  <c r="G17" i="47"/>
  <c r="G16" i="47"/>
  <c r="G15" i="47"/>
  <c r="H60" i="46"/>
  <c r="G60" i="46"/>
  <c r="F60" i="46"/>
  <c r="E60" i="46"/>
  <c r="D60" i="46"/>
  <c r="K59" i="46"/>
  <c r="K58" i="46"/>
  <c r="K55" i="46"/>
  <c r="L50" i="46"/>
  <c r="K50" i="46"/>
  <c r="L49" i="46"/>
  <c r="L60" i="46" s="1"/>
  <c r="I37" i="46"/>
  <c r="H37" i="46"/>
  <c r="G37" i="46"/>
  <c r="L36" i="46"/>
  <c r="L35" i="46"/>
  <c r="L34" i="46"/>
  <c r="L33" i="46"/>
  <c r="L32" i="46"/>
  <c r="L31" i="46"/>
  <c r="L30" i="46"/>
  <c r="L29" i="46"/>
  <c r="L28" i="46"/>
  <c r="L27" i="46"/>
  <c r="L26" i="46"/>
  <c r="L25" i="46"/>
  <c r="L24" i="46"/>
  <c r="L23" i="46"/>
  <c r="L22" i="46"/>
  <c r="L21" i="46"/>
  <c r="L20" i="46"/>
  <c r="L19" i="46"/>
  <c r="L18" i="46"/>
  <c r="L17" i="46"/>
  <c r="F43" i="44"/>
  <c r="E43" i="44"/>
  <c r="D43" i="44"/>
  <c r="C43" i="44"/>
  <c r="G42" i="44"/>
  <c r="G41" i="44"/>
  <c r="G40" i="44"/>
  <c r="G39" i="44"/>
  <c r="G38" i="44"/>
  <c r="G43" i="44" s="1"/>
  <c r="F32" i="44"/>
  <c r="E32" i="44"/>
  <c r="D32" i="44"/>
  <c r="C32" i="44"/>
  <c r="G31" i="44"/>
  <c r="G30" i="44"/>
  <c r="G23" i="44"/>
  <c r="G22" i="44"/>
  <c r="G21" i="44"/>
  <c r="G20" i="44"/>
  <c r="G19" i="44"/>
  <c r="G18" i="44"/>
  <c r="G17" i="44"/>
  <c r="G16" i="44"/>
  <c r="G15" i="44"/>
  <c r="G14" i="44"/>
  <c r="I64" i="45" l="1"/>
  <c r="J25" i="45"/>
  <c r="I56" i="45"/>
  <c r="I25" i="45"/>
  <c r="J34" i="45"/>
  <c r="J56" i="45"/>
  <c r="E75" i="45"/>
  <c r="F75" i="45"/>
  <c r="I34" i="45"/>
  <c r="G46" i="48"/>
  <c r="G61" i="47"/>
  <c r="G75" i="45"/>
  <c r="F22" i="43"/>
  <c r="J16" i="46" s="1"/>
  <c r="J64" i="45"/>
  <c r="J61" i="45"/>
  <c r="G32" i="44"/>
  <c r="G24" i="44"/>
  <c r="K16" i="46" l="1"/>
  <c r="J37" i="46"/>
  <c r="L16" i="46"/>
  <c r="L37" i="46" s="1"/>
  <c r="J75" i="45"/>
  <c r="E55" i="31"/>
  <c r="C57" i="43"/>
  <c r="G56" i="43"/>
  <c r="F57" i="43"/>
  <c r="E57" i="43"/>
  <c r="D57" i="43"/>
  <c r="F49" i="43"/>
  <c r="E49" i="43"/>
  <c r="D49" i="43"/>
  <c r="C49" i="43"/>
  <c r="F38" i="43"/>
  <c r="G38" i="43" s="1"/>
  <c r="E38" i="43"/>
  <c r="D38" i="43"/>
  <c r="C38" i="43"/>
  <c r="G37" i="43"/>
  <c r="G36" i="43"/>
  <c r="G35" i="43"/>
  <c r="G34" i="43"/>
  <c r="G33" i="43"/>
  <c r="F27" i="43"/>
  <c r="E27" i="43"/>
  <c r="D27" i="43"/>
  <c r="C27" i="43"/>
  <c r="G26" i="43"/>
  <c r="G25" i="43"/>
  <c r="G24" i="43"/>
  <c r="G23" i="43"/>
  <c r="G22" i="43"/>
  <c r="G27" i="43" s="1"/>
  <c r="F17" i="43"/>
  <c r="E17" i="43"/>
  <c r="D17" i="43"/>
  <c r="C17" i="43"/>
  <c r="G16" i="43"/>
  <c r="G15" i="43"/>
  <c r="G14" i="43"/>
  <c r="G13" i="43"/>
  <c r="G12" i="43"/>
  <c r="K37" i="46" l="1"/>
  <c r="K41" i="46" s="1"/>
  <c r="G17" i="43"/>
  <c r="K49" i="46"/>
  <c r="J60" i="46"/>
  <c r="K60" i="46" s="1"/>
  <c r="G55" i="43"/>
  <c r="F60" i="37" l="1"/>
  <c r="E60" i="37"/>
  <c r="D60" i="37"/>
  <c r="C60" i="37"/>
  <c r="G59" i="37"/>
  <c r="G58" i="37"/>
  <c r="G57" i="37"/>
  <c r="G56" i="37"/>
  <c r="G55" i="37"/>
  <c r="G60" i="37" s="1"/>
  <c r="F53" i="37"/>
  <c r="E53" i="37"/>
  <c r="D53" i="37"/>
  <c r="C53" i="37"/>
  <c r="G52" i="37"/>
  <c r="G51" i="37"/>
  <c r="G50" i="37"/>
  <c r="G49" i="37"/>
  <c r="G48" i="37"/>
  <c r="G47" i="37"/>
  <c r="G46" i="37"/>
  <c r="G45" i="37"/>
  <c r="G44" i="37"/>
  <c r="G53" i="37" s="1"/>
  <c r="G43" i="37"/>
  <c r="F41" i="37"/>
  <c r="E41" i="37"/>
  <c r="D41" i="37"/>
  <c r="C41" i="37"/>
  <c r="G40" i="37"/>
  <c r="G39" i="37"/>
  <c r="G38" i="37"/>
  <c r="G37" i="37"/>
  <c r="G36" i="37"/>
  <c r="G35" i="37"/>
  <c r="G34" i="37"/>
  <c r="G33" i="37"/>
  <c r="G41" i="37" s="1"/>
  <c r="F31" i="37"/>
  <c r="E31" i="37"/>
  <c r="D31" i="37"/>
  <c r="C31" i="37"/>
  <c r="G30" i="37"/>
  <c r="G29" i="37"/>
  <c r="G28" i="37"/>
  <c r="G27" i="37"/>
  <c r="G26" i="37"/>
  <c r="G25" i="37"/>
  <c r="G24" i="37"/>
  <c r="G22" i="37"/>
  <c r="G21" i="37"/>
  <c r="G20" i="37"/>
  <c r="G19" i="37"/>
  <c r="G18" i="37"/>
  <c r="G17" i="37"/>
  <c r="G31" i="37" s="1"/>
  <c r="G16" i="37"/>
  <c r="G15" i="37"/>
  <c r="H15" i="36"/>
  <c r="H14" i="36"/>
  <c r="F62" i="35" l="1"/>
  <c r="E62" i="35"/>
  <c r="D62" i="35"/>
  <c r="C62" i="35"/>
  <c r="G61" i="35"/>
  <c r="G60" i="35"/>
  <c r="G59" i="35"/>
  <c r="G58" i="35"/>
  <c r="G57" i="35"/>
  <c r="G56" i="35"/>
  <c r="G55" i="35"/>
  <c r="G54" i="35"/>
  <c r="G53" i="35"/>
  <c r="G52" i="35"/>
  <c r="G51" i="35"/>
  <c r="G50" i="35"/>
  <c r="G49" i="35"/>
  <c r="G48" i="35"/>
  <c r="F46" i="35"/>
  <c r="E46" i="35"/>
  <c r="D46" i="35"/>
  <c r="C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L49" i="34"/>
  <c r="L60" i="34" s="1"/>
  <c r="K59" i="34"/>
  <c r="K58" i="34"/>
  <c r="K57" i="34"/>
  <c r="K56" i="34"/>
  <c r="K55" i="34"/>
  <c r="K54" i="34"/>
  <c r="K53" i="34"/>
  <c r="K52" i="34"/>
  <c r="K51" i="34"/>
  <c r="K50" i="34"/>
  <c r="K49" i="34"/>
  <c r="K48" i="34"/>
  <c r="J60" i="34"/>
  <c r="I60" i="34"/>
  <c r="H60" i="34"/>
  <c r="G60" i="34"/>
  <c r="F60" i="34"/>
  <c r="E60" i="34"/>
  <c r="D60" i="34"/>
  <c r="L50" i="34"/>
  <c r="K41" i="34"/>
  <c r="F15" i="25" s="1"/>
  <c r="H14" i="4" s="1"/>
  <c r="J37" i="34"/>
  <c r="I37" i="34"/>
  <c r="H37" i="34"/>
  <c r="G37" i="34"/>
  <c r="L36" i="34"/>
  <c r="L35" i="34"/>
  <c r="L34" i="34"/>
  <c r="L33" i="34"/>
  <c r="L32" i="34"/>
  <c r="L31" i="34"/>
  <c r="L30" i="34"/>
  <c r="L29" i="34"/>
  <c r="L28" i="34"/>
  <c r="L27" i="34"/>
  <c r="L26" i="34"/>
  <c r="L25" i="34"/>
  <c r="L24" i="34"/>
  <c r="L23" i="34"/>
  <c r="L22" i="34"/>
  <c r="L21" i="34"/>
  <c r="L20" i="34"/>
  <c r="L19" i="34"/>
  <c r="L18" i="34"/>
  <c r="L17" i="34"/>
  <c r="L16" i="34"/>
  <c r="L37" i="34" s="1"/>
  <c r="J68" i="32"/>
  <c r="J67" i="32"/>
  <c r="J66" i="32"/>
  <c r="J65" i="32"/>
  <c r="J64" i="32"/>
  <c r="J63" i="32"/>
  <c r="J62" i="32"/>
  <c r="J61" i="32"/>
  <c r="J60" i="32"/>
  <c r="J59" i="32"/>
  <c r="J58" i="32"/>
  <c r="J57" i="32"/>
  <c r="J56" i="32"/>
  <c r="J55" i="32"/>
  <c r="J54" i="32"/>
  <c r="J53" i="32"/>
  <c r="J51" i="32"/>
  <c r="J50" i="32"/>
  <c r="J47" i="32"/>
  <c r="J46" i="32"/>
  <c r="J45" i="32"/>
  <c r="J44" i="32"/>
  <c r="F43" i="32"/>
  <c r="E43" i="32"/>
  <c r="J29" i="32"/>
  <c r="J28" i="32"/>
  <c r="J27" i="32"/>
  <c r="J26" i="32"/>
  <c r="J25" i="32"/>
  <c r="J24" i="32"/>
  <c r="J23" i="32"/>
  <c r="J22" i="32"/>
  <c r="J21" i="32"/>
  <c r="J20" i="32"/>
  <c r="J19" i="32"/>
  <c r="J18" i="32"/>
  <c r="J17" i="32"/>
  <c r="J16" i="32"/>
  <c r="G14" i="25"/>
  <c r="K60" i="34" l="1"/>
  <c r="J43" i="32"/>
  <c r="G62" i="35"/>
  <c r="G46" i="35"/>
  <c r="F61" i="33" l="1"/>
  <c r="F17" i="25" s="1"/>
  <c r="E61" i="33"/>
  <c r="D61" i="33"/>
  <c r="C61" i="33"/>
  <c r="G60" i="33"/>
  <c r="G59" i="33"/>
  <c r="G58" i="33"/>
  <c r="G57" i="33"/>
  <c r="G56" i="33"/>
  <c r="G55" i="33"/>
  <c r="G54" i="33"/>
  <c r="G53" i="33"/>
  <c r="G52" i="33"/>
  <c r="G51" i="33"/>
  <c r="G50" i="33"/>
  <c r="G49" i="33"/>
  <c r="G48" i="33"/>
  <c r="G47" i="33"/>
  <c r="G46" i="33"/>
  <c r="G45" i="33"/>
  <c r="G44" i="33"/>
  <c r="G43" i="33"/>
  <c r="G42" i="33"/>
  <c r="G41"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5" i="33"/>
  <c r="C57" i="31"/>
  <c r="G56" i="31"/>
  <c r="F57" i="31"/>
  <c r="E57" i="31"/>
  <c r="D57" i="31"/>
  <c r="F49" i="31"/>
  <c r="E49" i="31"/>
  <c r="D49" i="31"/>
  <c r="C49" i="31"/>
  <c r="F38" i="31"/>
  <c r="G38" i="31" s="1"/>
  <c r="E38" i="31"/>
  <c r="D38" i="31"/>
  <c r="C38" i="31"/>
  <c r="G37" i="31"/>
  <c r="G36" i="31"/>
  <c r="G35" i="31"/>
  <c r="G34" i="31"/>
  <c r="G33" i="31"/>
  <c r="F27" i="31"/>
  <c r="E27" i="31"/>
  <c r="D27" i="31"/>
  <c r="C27" i="31"/>
  <c r="G26" i="31"/>
  <c r="G25" i="31"/>
  <c r="G24" i="31"/>
  <c r="G23" i="31"/>
  <c r="G22" i="31"/>
  <c r="G27" i="31" s="1"/>
  <c r="E17" i="31"/>
  <c r="D17" i="31"/>
  <c r="C17" i="31"/>
  <c r="G16" i="31"/>
  <c r="G15" i="31"/>
  <c r="G14" i="31"/>
  <c r="G13" i="31"/>
  <c r="H45" i="13"/>
  <c r="I27" i="13"/>
  <c r="J60" i="13"/>
  <c r="J59" i="13"/>
  <c r="J58" i="13"/>
  <c r="J57" i="13"/>
  <c r="J56" i="13"/>
  <c r="J55" i="13"/>
  <c r="H54" i="13"/>
  <c r="G54" i="13"/>
  <c r="F54" i="13"/>
  <c r="E54" i="13"/>
  <c r="J53" i="13"/>
  <c r="J52" i="13"/>
  <c r="J51" i="13"/>
  <c r="I51" i="13"/>
  <c r="J50" i="13"/>
  <c r="I50" i="13"/>
  <c r="J49" i="13"/>
  <c r="J48" i="13"/>
  <c r="I48" i="13"/>
  <c r="J47" i="13"/>
  <c r="J46" i="13"/>
  <c r="G45" i="13"/>
  <c r="F45" i="13"/>
  <c r="E45" i="13"/>
  <c r="J44" i="13"/>
  <c r="I44" i="13"/>
  <c r="I45" i="13" s="1"/>
  <c r="J43" i="13"/>
  <c r="J42" i="13"/>
  <c r="J41" i="13"/>
  <c r="J40" i="13"/>
  <c r="J39" i="13"/>
  <c r="J37" i="13"/>
  <c r="J36" i="13"/>
  <c r="G35" i="13"/>
  <c r="F35" i="13"/>
  <c r="E35" i="13"/>
  <c r="J34" i="13"/>
  <c r="I34" i="13"/>
  <c r="J33" i="13"/>
  <c r="J32" i="13"/>
  <c r="J31" i="13"/>
  <c r="J30" i="13"/>
  <c r="J29" i="13"/>
  <c r="J28" i="13"/>
  <c r="G27" i="13"/>
  <c r="F27" i="13"/>
  <c r="E27" i="13"/>
  <c r="J26" i="13"/>
  <c r="J25" i="13"/>
  <c r="J24" i="13"/>
  <c r="J23" i="13"/>
  <c r="H27" i="13"/>
  <c r="J22" i="13"/>
  <c r="J21" i="13"/>
  <c r="J20" i="13"/>
  <c r="H19" i="13"/>
  <c r="G19" i="13"/>
  <c r="F19" i="13"/>
  <c r="E19" i="13"/>
  <c r="J18" i="13"/>
  <c r="J17" i="13"/>
  <c r="I17" i="13"/>
  <c r="I19" i="13" s="1"/>
  <c r="J16" i="13"/>
  <c r="H16" i="4" l="1"/>
  <c r="F24" i="25"/>
  <c r="F12" i="31" s="1"/>
  <c r="J27" i="13"/>
  <c r="J54" i="13"/>
  <c r="J19" i="13"/>
  <c r="I54" i="13"/>
  <c r="E61" i="13"/>
  <c r="F61" i="13"/>
  <c r="G61" i="13"/>
  <c r="J35" i="13"/>
  <c r="I35" i="13"/>
  <c r="G61" i="33"/>
  <c r="G55" i="31"/>
  <c r="H35" i="13"/>
  <c r="J38" i="13"/>
  <c r="J45" i="13" s="1"/>
  <c r="F17" i="31" l="1"/>
  <c r="G12" i="31"/>
  <c r="G17" i="31" s="1"/>
  <c r="J61" i="13"/>
  <c r="B77" i="5"/>
  <c r="F55" i="30"/>
  <c r="D55" i="30"/>
  <c r="E55" i="30"/>
  <c r="C55" i="30"/>
  <c r="G79" i="5" l="1"/>
  <c r="G77" i="5"/>
  <c r="F57" i="30"/>
  <c r="E57" i="30"/>
  <c r="D57" i="30"/>
  <c r="C57" i="30"/>
  <c r="G56" i="30"/>
  <c r="G55" i="30"/>
  <c r="F49" i="30"/>
  <c r="E49" i="30"/>
  <c r="D49" i="30"/>
  <c r="C49" i="30"/>
  <c r="F38" i="30"/>
  <c r="G38" i="30" s="1"/>
  <c r="E38" i="30"/>
  <c r="D38" i="30"/>
  <c r="C38" i="30"/>
  <c r="G37" i="30"/>
  <c r="G36" i="30"/>
  <c r="G35" i="30"/>
  <c r="G34" i="30"/>
  <c r="G33" i="30"/>
  <c r="F27" i="30"/>
  <c r="E27" i="30"/>
  <c r="D27" i="30"/>
  <c r="C27" i="30"/>
  <c r="G26" i="30"/>
  <c r="G25" i="30"/>
  <c r="G24" i="30"/>
  <c r="G23" i="30"/>
  <c r="G22" i="30"/>
  <c r="G27" i="30" s="1"/>
  <c r="G16" i="30"/>
  <c r="G15" i="30"/>
  <c r="G14" i="30"/>
  <c r="G13" i="30"/>
  <c r="I9" i="22" l="1"/>
  <c r="H9" i="22"/>
  <c r="G9" i="22"/>
  <c r="F9" i="22"/>
  <c r="E9" i="22"/>
  <c r="G27" i="20" l="1"/>
  <c r="F27" i="20"/>
  <c r="E27" i="20"/>
  <c r="D27" i="20"/>
  <c r="F43" i="25" l="1"/>
  <c r="E43" i="25"/>
  <c r="D43" i="25"/>
  <c r="C43" i="25"/>
  <c r="G42" i="25"/>
  <c r="G41" i="25"/>
  <c r="G40" i="25"/>
  <c r="G39" i="25"/>
  <c r="G38" i="25"/>
  <c r="F32" i="25"/>
  <c r="E32" i="25"/>
  <c r="D32" i="25"/>
  <c r="C32" i="25"/>
  <c r="G31" i="25"/>
  <c r="G30" i="25"/>
  <c r="G32" i="25" s="1"/>
  <c r="G23" i="25"/>
  <c r="G22" i="25"/>
  <c r="G21" i="25"/>
  <c r="G20" i="25"/>
  <c r="G19" i="25"/>
  <c r="G18" i="25"/>
  <c r="G17" i="25"/>
  <c r="G16" i="25"/>
  <c r="G15" i="25"/>
  <c r="G43" i="25" l="1"/>
  <c r="G24" i="25"/>
  <c r="C46" i="16"/>
  <c r="G19" i="10" l="1"/>
  <c r="F43" i="10"/>
  <c r="E43" i="10"/>
  <c r="D43" i="10"/>
  <c r="C43" i="10"/>
  <c r="G42" i="10" l="1"/>
  <c r="G41" i="10"/>
  <c r="G40" i="10"/>
  <c r="G39" i="10"/>
  <c r="G38" i="10"/>
  <c r="G43" i="10" l="1"/>
  <c r="J60" i="14"/>
  <c r="I60" i="14"/>
  <c r="H60" i="14"/>
  <c r="G60" i="14"/>
  <c r="F60" i="14"/>
  <c r="E60" i="14"/>
  <c r="D60" i="14"/>
  <c r="K59" i="14"/>
  <c r="K58" i="14"/>
  <c r="K57" i="14"/>
  <c r="K56" i="14"/>
  <c r="K55" i="14"/>
  <c r="K54" i="14"/>
  <c r="K53" i="14"/>
  <c r="K51" i="14"/>
  <c r="L50" i="14"/>
  <c r="K50" i="14"/>
  <c r="L49" i="14"/>
  <c r="K49" i="14"/>
  <c r="K48" i="14"/>
  <c r="I56" i="6"/>
  <c r="H56" i="6"/>
  <c r="G56" i="6"/>
  <c r="F56" i="6"/>
  <c r="E56" i="6"/>
  <c r="D56" i="6"/>
  <c r="C56" i="6"/>
  <c r="K55" i="6"/>
  <c r="K54" i="6"/>
  <c r="K53" i="6"/>
  <c r="K52" i="6"/>
  <c r="K51" i="6"/>
  <c r="K50" i="6"/>
  <c r="K49" i="6"/>
  <c r="K48" i="6"/>
  <c r="J48" i="6"/>
  <c r="J56" i="6" s="1"/>
  <c r="K47" i="6"/>
  <c r="I45" i="6"/>
  <c r="H45" i="6"/>
  <c r="G45" i="6"/>
  <c r="F45" i="6"/>
  <c r="E45" i="6"/>
  <c r="D45" i="6"/>
  <c r="C45" i="6"/>
  <c r="K44" i="6"/>
  <c r="K43" i="6"/>
  <c r="K42" i="6"/>
  <c r="K41" i="6"/>
  <c r="K40" i="6"/>
  <c r="K39" i="6"/>
  <c r="K38" i="6"/>
  <c r="K37" i="6"/>
  <c r="J45" i="6"/>
  <c r="K36" i="6"/>
  <c r="I34" i="6"/>
  <c r="H34" i="6"/>
  <c r="G34" i="6"/>
  <c r="F34" i="6"/>
  <c r="E34" i="6"/>
  <c r="D34" i="6"/>
  <c r="C34" i="6"/>
  <c r="K33" i="6"/>
  <c r="K32" i="6"/>
  <c r="K31" i="6"/>
  <c r="K30" i="6"/>
  <c r="K29" i="6"/>
  <c r="K28" i="6"/>
  <c r="K27" i="6"/>
  <c r="K26" i="6"/>
  <c r="J26" i="6"/>
  <c r="J34" i="6" s="1"/>
  <c r="K25" i="6"/>
  <c r="I23" i="6"/>
  <c r="H23" i="6"/>
  <c r="G23" i="6"/>
  <c r="F23" i="6"/>
  <c r="E23" i="6"/>
  <c r="D23" i="6"/>
  <c r="C23" i="6"/>
  <c r="K22" i="6"/>
  <c r="K21" i="6"/>
  <c r="K20" i="6"/>
  <c r="K19" i="6"/>
  <c r="K18" i="6"/>
  <c r="K17" i="6"/>
  <c r="K16" i="6"/>
  <c r="K15" i="6"/>
  <c r="J23" i="6"/>
  <c r="K14" i="6"/>
  <c r="K60" i="14" l="1"/>
  <c r="L60" i="14"/>
  <c r="K34" i="6"/>
  <c r="K45" i="6"/>
  <c r="K56" i="6"/>
  <c r="K23" i="6"/>
  <c r="G57" i="17" l="1"/>
  <c r="G59" i="15"/>
  <c r="L23" i="14"/>
  <c r="G110" i="5"/>
  <c r="G111"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8" i="5"/>
  <c r="H51" i="20" l="1"/>
  <c r="G33" i="17"/>
  <c r="G15" i="17"/>
  <c r="E64" i="4"/>
  <c r="E65" i="4"/>
  <c r="E66" i="4"/>
  <c r="E69" i="4"/>
  <c r="E41" i="4" l="1"/>
  <c r="D45" i="20" l="1"/>
  <c r="D55" i="20"/>
  <c r="E55" i="20"/>
  <c r="G55" i="20"/>
  <c r="E50" i="22"/>
  <c r="F50" i="22"/>
  <c r="G50" i="22"/>
  <c r="H50" i="22"/>
  <c r="I50" i="22"/>
  <c r="I39" i="22"/>
  <c r="H39" i="22"/>
  <c r="G39" i="22"/>
  <c r="F39" i="22"/>
  <c r="E39" i="22"/>
  <c r="H26" i="22"/>
  <c r="I26" i="22"/>
  <c r="G26" i="22"/>
  <c r="F26" i="22"/>
  <c r="E26" i="22"/>
  <c r="J53" i="23" l="1"/>
  <c r="I53" i="23"/>
  <c r="H53" i="23"/>
  <c r="G53" i="23"/>
  <c r="F53" i="23"/>
  <c r="E53" i="23"/>
  <c r="D53" i="23"/>
  <c r="C53" i="23"/>
  <c r="J32" i="23"/>
  <c r="I32" i="23"/>
  <c r="H32" i="23"/>
  <c r="G32" i="23"/>
  <c r="F32" i="23"/>
  <c r="E32" i="23"/>
  <c r="D32" i="23"/>
  <c r="C32" i="23"/>
  <c r="H61" i="20" l="1"/>
  <c r="H60" i="20"/>
  <c r="H62" i="20" s="1"/>
  <c r="D24" i="10" l="1"/>
  <c r="E24" i="10"/>
  <c r="F24" i="10"/>
  <c r="F17" i="30" s="1"/>
  <c r="D32" i="10"/>
  <c r="E32" i="10"/>
  <c r="F32" i="10"/>
  <c r="C32" i="10"/>
  <c r="G31" i="10"/>
  <c r="G17" i="30" l="1"/>
  <c r="F12" i="30"/>
  <c r="G12" i="30" s="1"/>
  <c r="G62" i="20"/>
  <c r="F62" i="20"/>
  <c r="E62" i="20"/>
  <c r="D62" i="20"/>
  <c r="H21" i="4"/>
  <c r="D46" i="16" l="1"/>
  <c r="D62" i="16"/>
  <c r="C62" i="16"/>
  <c r="F46" i="16"/>
  <c r="E46" i="16"/>
  <c r="E62" i="16"/>
  <c r="F62" i="16"/>
  <c r="G61" i="16"/>
  <c r="G45" i="16"/>
  <c r="C61" i="15"/>
  <c r="D61" i="15"/>
  <c r="E61" i="15"/>
  <c r="F61" i="15"/>
  <c r="G58" i="15"/>
  <c r="G60" i="15"/>
  <c r="F55" i="20" l="1"/>
  <c r="H54" i="20"/>
  <c r="H53" i="20"/>
  <c r="H52" i="20"/>
  <c r="H44" i="20"/>
  <c r="H43" i="20"/>
  <c r="H42" i="20"/>
  <c r="H41" i="20"/>
  <c r="H40" i="20"/>
  <c r="H39" i="20"/>
  <c r="H37" i="20"/>
  <c r="H36" i="20"/>
  <c r="H35" i="20"/>
  <c r="H34" i="20"/>
  <c r="H33" i="20"/>
  <c r="H32" i="20"/>
  <c r="H31" i="20"/>
  <c r="H30" i="20"/>
  <c r="H29" i="20"/>
  <c r="H28" i="20"/>
  <c r="G45" i="20"/>
  <c r="F45" i="20"/>
  <c r="E45" i="20"/>
  <c r="H26" i="20"/>
  <c r="H55" i="20" l="1"/>
  <c r="H27" i="20"/>
  <c r="H45" i="20" s="1"/>
  <c r="H15" i="18" l="1"/>
  <c r="H14" i="18"/>
  <c r="F60" i="17"/>
  <c r="E60" i="17"/>
  <c r="D60" i="17"/>
  <c r="C60" i="17"/>
  <c r="G59" i="17"/>
  <c r="G58" i="17"/>
  <c r="G56" i="17"/>
  <c r="G55" i="17"/>
  <c r="F53" i="17"/>
  <c r="E53" i="17"/>
  <c r="D53" i="17"/>
  <c r="C53" i="17"/>
  <c r="G52" i="17"/>
  <c r="G51" i="17"/>
  <c r="G50" i="17"/>
  <c r="G49" i="17"/>
  <c r="G48" i="17"/>
  <c r="G47" i="17"/>
  <c r="G46" i="17"/>
  <c r="G45" i="17"/>
  <c r="G44" i="17"/>
  <c r="G43" i="17"/>
  <c r="F41" i="17"/>
  <c r="E41" i="17"/>
  <c r="D41" i="17"/>
  <c r="C41" i="17"/>
  <c r="G40" i="17"/>
  <c r="G39" i="17"/>
  <c r="G38" i="17"/>
  <c r="G37" i="17"/>
  <c r="G36" i="17"/>
  <c r="G35" i="17"/>
  <c r="G34" i="17"/>
  <c r="F31" i="17"/>
  <c r="E31" i="17"/>
  <c r="D31" i="17"/>
  <c r="C31" i="17"/>
  <c r="G30" i="17"/>
  <c r="G29" i="17"/>
  <c r="G28" i="17"/>
  <c r="G27" i="17"/>
  <c r="G26" i="17"/>
  <c r="G25" i="17"/>
  <c r="G24" i="17"/>
  <c r="G22" i="17"/>
  <c r="G21" i="17"/>
  <c r="G20" i="17"/>
  <c r="G19" i="17"/>
  <c r="G18" i="17"/>
  <c r="G17" i="17"/>
  <c r="G16" i="17"/>
  <c r="G60" i="16"/>
  <c r="G59" i="16"/>
  <c r="G58" i="16"/>
  <c r="G57" i="16"/>
  <c r="G56" i="16"/>
  <c r="G55" i="16"/>
  <c r="G54" i="16"/>
  <c r="G53" i="16"/>
  <c r="G52" i="16"/>
  <c r="G51" i="16"/>
  <c r="G50" i="16"/>
  <c r="G49" i="16"/>
  <c r="G48"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K37" i="14"/>
  <c r="K41" i="14" s="1"/>
  <c r="J37" i="14"/>
  <c r="I37" i="14"/>
  <c r="H37" i="14"/>
  <c r="G37" i="14"/>
  <c r="L36" i="14"/>
  <c r="L35" i="14"/>
  <c r="L34" i="14"/>
  <c r="L33" i="14"/>
  <c r="L32" i="14"/>
  <c r="L31" i="14"/>
  <c r="L30" i="14"/>
  <c r="L29" i="14"/>
  <c r="L28" i="14"/>
  <c r="L27" i="14"/>
  <c r="L26" i="14"/>
  <c r="L25" i="14"/>
  <c r="L24" i="14"/>
  <c r="L22" i="14"/>
  <c r="L21" i="14"/>
  <c r="L20" i="14"/>
  <c r="L19" i="14"/>
  <c r="L18" i="14"/>
  <c r="L17" i="14"/>
  <c r="L16" i="14"/>
  <c r="G41" i="17" l="1"/>
  <c r="G53" i="17"/>
  <c r="G31" i="17"/>
  <c r="G62" i="16"/>
  <c r="G60" i="17"/>
  <c r="G46" i="16"/>
  <c r="G61" i="15"/>
  <c r="L37" i="14"/>
  <c r="G30" i="10"/>
  <c r="G32" i="10" s="1"/>
  <c r="C24" i="10"/>
  <c r="G23" i="10"/>
  <c r="G22" i="10"/>
  <c r="G21" i="10"/>
  <c r="G20" i="10"/>
  <c r="G18" i="10"/>
  <c r="G17" i="10"/>
  <c r="G16" i="10"/>
  <c r="G15" i="10"/>
  <c r="G24" i="10" l="1"/>
  <c r="G120" i="5"/>
  <c r="G119" i="5"/>
  <c r="G118" i="5"/>
  <c r="G117" i="5"/>
  <c r="G116" i="5"/>
  <c r="G115" i="5"/>
  <c r="G114" i="5"/>
  <c r="G113" i="5"/>
  <c r="G112" i="5"/>
  <c r="H70" i="4" l="1"/>
  <c r="G70" i="4"/>
  <c r="F70" i="4"/>
  <c r="E70" i="4"/>
  <c r="H69" i="4"/>
  <c r="G69" i="4"/>
  <c r="F69" i="4"/>
  <c r="H68" i="4"/>
  <c r="G68" i="4"/>
  <c r="F68" i="4"/>
  <c r="E68" i="4"/>
  <c r="H67" i="4"/>
  <c r="G67" i="4"/>
  <c r="F67" i="4"/>
  <c r="E67" i="4"/>
  <c r="H66" i="4"/>
  <c r="G66" i="4"/>
  <c r="F66" i="4"/>
  <c r="H65" i="4"/>
  <c r="G65" i="4"/>
  <c r="F65" i="4"/>
  <c r="H64" i="4"/>
  <c r="G64" i="4"/>
  <c r="F64" i="4"/>
  <c r="H61" i="4"/>
  <c r="G61" i="4"/>
  <c r="F61" i="4"/>
  <c r="E61" i="4"/>
  <c r="I60" i="4"/>
  <c r="I59" i="4"/>
  <c r="I58" i="4"/>
  <c r="I57" i="4"/>
  <c r="I56" i="4"/>
  <c r="I55" i="4"/>
  <c r="I54" i="4"/>
  <c r="H51" i="4"/>
  <c r="G51" i="4"/>
  <c r="F51" i="4"/>
  <c r="E51" i="4"/>
  <c r="I50" i="4"/>
  <c r="I49" i="4"/>
  <c r="I48" i="4"/>
  <c r="I47" i="4"/>
  <c r="I46" i="4"/>
  <c r="I45" i="4"/>
  <c r="I44" i="4"/>
  <c r="H41" i="4"/>
  <c r="G41" i="4"/>
  <c r="F41" i="4"/>
  <c r="I40" i="4"/>
  <c r="I39" i="4"/>
  <c r="I38" i="4"/>
  <c r="I37" i="4"/>
  <c r="I36" i="4"/>
  <c r="I35" i="4"/>
  <c r="I34" i="4"/>
  <c r="H31" i="4"/>
  <c r="G31" i="4"/>
  <c r="F31" i="4"/>
  <c r="E31" i="4"/>
  <c r="I30" i="4"/>
  <c r="I29" i="4"/>
  <c r="I28" i="4"/>
  <c r="I27" i="4"/>
  <c r="I26" i="4"/>
  <c r="I25" i="4"/>
  <c r="I24" i="4"/>
  <c r="G21" i="4"/>
  <c r="F21" i="4"/>
  <c r="E21" i="4"/>
  <c r="I20" i="4"/>
  <c r="I19" i="4"/>
  <c r="I18" i="4"/>
  <c r="I17" i="4"/>
  <c r="I16" i="4"/>
  <c r="I15" i="4"/>
  <c r="I14" i="4"/>
  <c r="I67" i="4" l="1"/>
  <c r="I41" i="4"/>
  <c r="I66" i="4"/>
  <c r="I70" i="4"/>
  <c r="I61" i="4"/>
  <c r="I51" i="4"/>
  <c r="F71" i="4"/>
  <c r="I69" i="4"/>
  <c r="I68" i="4"/>
  <c r="G71" i="4"/>
  <c r="I31" i="4"/>
  <c r="H71" i="4"/>
  <c r="I21" i="4"/>
  <c r="I65" i="4"/>
  <c r="E71" i="4"/>
  <c r="I64" i="4"/>
  <c r="I71" i="4" l="1"/>
</calcChain>
</file>

<file path=xl/sharedStrings.xml><?xml version="1.0" encoding="utf-8"?>
<sst xmlns="http://schemas.openxmlformats.org/spreadsheetml/2006/main" count="3764" uniqueCount="782">
  <si>
    <t>Total</t>
  </si>
  <si>
    <t>CITY OF PHILADELPHIA</t>
  </si>
  <si>
    <t>Code</t>
  </si>
  <si>
    <t>Actual</t>
  </si>
  <si>
    <t>Budget</t>
  </si>
  <si>
    <t>Estimate</t>
  </si>
  <si>
    <t>Department</t>
  </si>
  <si>
    <t>No.</t>
  </si>
  <si>
    <t>Fund</t>
  </si>
  <si>
    <t>Program</t>
  </si>
  <si>
    <t>Positions</t>
  </si>
  <si>
    <t>(1)</t>
  </si>
  <si>
    <t>(2)</t>
  </si>
  <si>
    <t>(3)</t>
  </si>
  <si>
    <t>(4)</t>
  </si>
  <si>
    <t>(5)</t>
  </si>
  <si>
    <t>(6)</t>
  </si>
  <si>
    <t>(7)</t>
  </si>
  <si>
    <t>(8)</t>
  </si>
  <si>
    <t>(9)</t>
  </si>
  <si>
    <t>FILLED</t>
  </si>
  <si>
    <t>POSITIONS</t>
  </si>
  <si>
    <t>71-53A (Program Based Budgeting Version)</t>
  </si>
  <si>
    <t>DEPARTMENTAL SUMMARY BY FUND</t>
  </si>
  <si>
    <t>Increase</t>
  </si>
  <si>
    <t>Original</t>
  </si>
  <si>
    <t>Estimated</t>
  </si>
  <si>
    <t>Proposed</t>
  </si>
  <si>
    <t>or</t>
  </si>
  <si>
    <t>Class</t>
  </si>
  <si>
    <t>Description</t>
  </si>
  <si>
    <t>Obligations</t>
  </si>
  <si>
    <t>Appropriation</t>
  </si>
  <si>
    <t>(Decrease)</t>
  </si>
  <si>
    <t>100</t>
  </si>
  <si>
    <t>Employee Compensation</t>
  </si>
  <si>
    <t xml:space="preserve">     a)</t>
  </si>
  <si>
    <t>Personal Services</t>
  </si>
  <si>
    <t xml:space="preserve">     b)</t>
  </si>
  <si>
    <t>200</t>
  </si>
  <si>
    <t>Purchase of Services</t>
  </si>
  <si>
    <t>300</t>
  </si>
  <si>
    <t>Materials and Supplies</t>
  </si>
  <si>
    <t>400</t>
  </si>
  <si>
    <t>Equipment</t>
  </si>
  <si>
    <t>500</t>
  </si>
  <si>
    <t>Contributions, etc.</t>
  </si>
  <si>
    <t>800</t>
  </si>
  <si>
    <t>Payments to Other Funds</t>
  </si>
  <si>
    <t>Departmental</t>
  </si>
  <si>
    <t>All Funds</t>
  </si>
  <si>
    <t>71-53B (Program Based Budgeting Version)</t>
  </si>
  <si>
    <t>DEPARTMENTAL SUMMARY</t>
  </si>
  <si>
    <t>INCREASES AND DECREASES</t>
  </si>
  <si>
    <t>ALL FUNDS</t>
  </si>
  <si>
    <t>Other</t>
  </si>
  <si>
    <t>Budget Comments</t>
  </si>
  <si>
    <t>300/400</t>
  </si>
  <si>
    <t>Classes</t>
  </si>
  <si>
    <t>71-53C (Program Based Budgeting Version)</t>
  </si>
  <si>
    <t>PERSONAL SERVICES</t>
  </si>
  <si>
    <t>Line</t>
  </si>
  <si>
    <t>Budgeted</t>
  </si>
  <si>
    <t>Increment</t>
  </si>
  <si>
    <t>Category</t>
  </si>
  <si>
    <t>Run</t>
  </si>
  <si>
    <t>Request</t>
  </si>
  <si>
    <t>in Pos.</t>
  </si>
  <si>
    <t>in Requirements</t>
  </si>
  <si>
    <t>(Col. 8 less 5)</t>
  </si>
  <si>
    <t>(Col. 9 less 6)</t>
  </si>
  <si>
    <t>(10)</t>
  </si>
  <si>
    <t>(11)</t>
  </si>
  <si>
    <t>A. Summary by Object Classification - All Funds</t>
  </si>
  <si>
    <t>1</t>
  </si>
  <si>
    <t>2</t>
  </si>
  <si>
    <t>3</t>
  </si>
  <si>
    <t>4</t>
  </si>
  <si>
    <t>5</t>
  </si>
  <si>
    <t>6</t>
  </si>
  <si>
    <t>7</t>
  </si>
  <si>
    <t>8</t>
  </si>
  <si>
    <t>9</t>
  </si>
  <si>
    <t>10</t>
  </si>
  <si>
    <t>C. Summary by Object Classification - General Fund</t>
  </si>
  <si>
    <t>71-53D (Program Based Budgeting Version)</t>
  </si>
  <si>
    <t>71-53E (Program Based Budgeting Version)</t>
  </si>
  <si>
    <t>Target</t>
  </si>
  <si>
    <t>Year-End</t>
  </si>
  <si>
    <t>Performance Measures</t>
  </si>
  <si>
    <t>Program Objectives</t>
  </si>
  <si>
    <t>Program Description</t>
  </si>
  <si>
    <t>PROGRAM SUMMARY - ALL FUNDS</t>
  </si>
  <si>
    <t>Summary by Fund</t>
  </si>
  <si>
    <t>Appropriations</t>
  </si>
  <si>
    <t>Summary of Full Time Positions by Fund</t>
  </si>
  <si>
    <t>Actual Positions</t>
  </si>
  <si>
    <t>Increment Run</t>
  </si>
  <si>
    <t>Inc. / (Dec.)</t>
  </si>
  <si>
    <t>Budgeted Pos.</t>
  </si>
  <si>
    <t>(Col. 6 less 4)</t>
  </si>
  <si>
    <t>Total Full Time</t>
  </si>
  <si>
    <t>Revenues</t>
  </si>
  <si>
    <t>Selected Associated Capital Projects</t>
  </si>
  <si>
    <t>Dept.</t>
  </si>
  <si>
    <t>Carry</t>
  </si>
  <si>
    <t>Where</t>
  </si>
  <si>
    <t>Forward</t>
  </si>
  <si>
    <t>Original Approp.</t>
  </si>
  <si>
    <t>Proposed Budget</t>
  </si>
  <si>
    <t>Appropriated</t>
  </si>
  <si>
    <t>(GO Only)</t>
  </si>
  <si>
    <t>(All Other Sources)</t>
  </si>
  <si>
    <t>Selected Associated Operating Costs</t>
  </si>
  <si>
    <t>PROGRAM SUMMARY</t>
  </si>
  <si>
    <t>Summary by Class</t>
  </si>
  <si>
    <t>Contributions, Indemnities and Taxes</t>
  </si>
  <si>
    <t>700</t>
  </si>
  <si>
    <t>Debt Service</t>
  </si>
  <si>
    <t>900</t>
  </si>
  <si>
    <t>Advances and Misc. Payments</t>
  </si>
  <si>
    <t>Summary of Positions</t>
  </si>
  <si>
    <t>101</t>
  </si>
  <si>
    <t>71-53F (Program Based Budgeting Version)</t>
  </si>
  <si>
    <t>Title</t>
  </si>
  <si>
    <t>(in dollars)</t>
  </si>
  <si>
    <t>Total Gross Requirements</t>
  </si>
  <si>
    <t>SCHEDULE 100</t>
  </si>
  <si>
    <t>LIST OF POSITIONS</t>
  </si>
  <si>
    <t>Fiscal</t>
  </si>
  <si>
    <t>Salary</t>
  </si>
  <si>
    <t>Annual</t>
  </si>
  <si>
    <t>Range</t>
  </si>
  <si>
    <t>Actual Pos.</t>
  </si>
  <si>
    <t>less Col. 5)</t>
  </si>
  <si>
    <t>Inc.</t>
  </si>
  <si>
    <t>(Dec.)</t>
  </si>
  <si>
    <t>Plus:   Earned Increment</t>
  </si>
  <si>
    <t>Plus:   Longevity</t>
  </si>
  <si>
    <t xml:space="preserve">Total Budget Request </t>
  </si>
  <si>
    <t>Summary of Personal Services</t>
  </si>
  <si>
    <t>in Require.</t>
  </si>
  <si>
    <t>in Bud. Pos.</t>
  </si>
  <si>
    <t>(Col. 9</t>
  </si>
  <si>
    <t>(Col. 8</t>
  </si>
  <si>
    <t>less Col. 6)</t>
  </si>
  <si>
    <t>11</t>
  </si>
  <si>
    <t>12</t>
  </si>
  <si>
    <t>71-53J (Program Based Budgeting Version)</t>
  </si>
  <si>
    <t>SCHEDULE 200</t>
  </si>
  <si>
    <t>PURCHASE OF SERVICES</t>
  </si>
  <si>
    <t>Schedule 200 - Purchase of Services</t>
  </si>
  <si>
    <t>201</t>
  </si>
  <si>
    <t>Cleaning &amp; Laundering</t>
  </si>
  <si>
    <t>202</t>
  </si>
  <si>
    <t>Janitorial Services</t>
  </si>
  <si>
    <t>205</t>
  </si>
  <si>
    <t>Refuse, Garbage, Silt and Sludge Removal</t>
  </si>
  <si>
    <t>209</t>
  </si>
  <si>
    <t>Telephone &amp; Communication</t>
  </si>
  <si>
    <t>210</t>
  </si>
  <si>
    <t>Postal Services</t>
  </si>
  <si>
    <t>211</t>
  </si>
  <si>
    <t>Transportation</t>
  </si>
  <si>
    <t>215</t>
  </si>
  <si>
    <t>Licenses, Permits &amp; Inspection Charges</t>
  </si>
  <si>
    <t>216</t>
  </si>
  <si>
    <t>Commercial off the Shelf Software Licenses</t>
  </si>
  <si>
    <t>220</t>
  </si>
  <si>
    <t>Electric Current</t>
  </si>
  <si>
    <t>221</t>
  </si>
  <si>
    <t>Gas Services</t>
  </si>
  <si>
    <t>222</t>
  </si>
  <si>
    <t>Steam for Heating</t>
  </si>
  <si>
    <t>230</t>
  </si>
  <si>
    <t>Meals (non-travel) &amp; Official Entertaining</t>
  </si>
  <si>
    <t>231</t>
  </si>
  <si>
    <t>Overtime Meals</t>
  </si>
  <si>
    <t>240</t>
  </si>
  <si>
    <t>Advertising &amp; Promotional Activities</t>
  </si>
  <si>
    <t>250</t>
  </si>
  <si>
    <t>Professional Services</t>
  </si>
  <si>
    <t>251</t>
  </si>
  <si>
    <t>Professional Svcs. - Information Technology</t>
  </si>
  <si>
    <t>252</t>
  </si>
  <si>
    <t>Accounting &amp; Auditing Services</t>
  </si>
  <si>
    <t>253</t>
  </si>
  <si>
    <t>Legal Services</t>
  </si>
  <si>
    <t>254</t>
  </si>
  <si>
    <t>255</t>
  </si>
  <si>
    <t>Dues</t>
  </si>
  <si>
    <t>256</t>
  </si>
  <si>
    <t>Seminar &amp; Training Sessions</t>
  </si>
  <si>
    <t>257</t>
  </si>
  <si>
    <t>Architectural &amp; Engineering Services</t>
  </si>
  <si>
    <t>258</t>
  </si>
  <si>
    <t>Court Reporters</t>
  </si>
  <si>
    <t>259</t>
  </si>
  <si>
    <t>Arbitration Fees</t>
  </si>
  <si>
    <t>260</t>
  </si>
  <si>
    <t>Repair &amp; Maintenance Charges</t>
  </si>
  <si>
    <t>261</t>
  </si>
  <si>
    <t>Repaving, Repairing &amp; Resurfacing Streets</t>
  </si>
  <si>
    <t>262</t>
  </si>
  <si>
    <t>Demolition of Buildings</t>
  </si>
  <si>
    <t>264</t>
  </si>
  <si>
    <t>Abatement of Nuisances</t>
  </si>
  <si>
    <t>265</t>
  </si>
  <si>
    <t>Rehabilitation of Property</t>
  </si>
  <si>
    <t>266</t>
  </si>
  <si>
    <t>Maint. &amp; Support - Comp. Hardware &amp; Software</t>
  </si>
  <si>
    <t>275</t>
  </si>
  <si>
    <t>Juror Fees</t>
  </si>
  <si>
    <t>276</t>
  </si>
  <si>
    <t>Juror Expenses</t>
  </si>
  <si>
    <t>277</t>
  </si>
  <si>
    <t>Witness Fees</t>
  </si>
  <si>
    <t>280</t>
  </si>
  <si>
    <t>Insurance &amp; Official Bonds</t>
  </si>
  <si>
    <t>282</t>
  </si>
  <si>
    <t>Lease Purchase - Computer Systems</t>
  </si>
  <si>
    <t>283</t>
  </si>
  <si>
    <t>Lease Purchase - Vehicles</t>
  </si>
  <si>
    <t>284</t>
  </si>
  <si>
    <t>Ground &amp; Building Rental</t>
  </si>
  <si>
    <t>285</t>
  </si>
  <si>
    <t>Rents - Other</t>
  </si>
  <si>
    <t>286</t>
  </si>
  <si>
    <t>Rental of Parking Spaces</t>
  </si>
  <si>
    <t>290</t>
  </si>
  <si>
    <t>Payments for Care of Individuals</t>
  </si>
  <si>
    <t>Imprest Advances</t>
  </si>
  <si>
    <t>298</t>
  </si>
  <si>
    <t>Payments for Burials &amp; Graves</t>
  </si>
  <si>
    <t>299</t>
  </si>
  <si>
    <t>Other Expenses (not otherwise classified)</t>
  </si>
  <si>
    <t>71-53K (Program Based Budgeting Version)</t>
  </si>
  <si>
    <t>SCHEDULE 300 - 400</t>
  </si>
  <si>
    <t>MATERIALS, SUPPLIES &amp; EQUIPMENT</t>
  </si>
  <si>
    <t>Schedule 300 - Materials &amp; Supplies</t>
  </si>
  <si>
    <t>Agricultural &amp; Botanical</t>
  </si>
  <si>
    <t>Animal, Livestock &amp; Marine</t>
  </si>
  <si>
    <t>Bakeshop, Dining Room &amp; Kitchen</t>
  </si>
  <si>
    <t>Books &amp; Other Publications</t>
  </si>
  <si>
    <t>Building &amp; Construction</t>
  </si>
  <si>
    <t>Library Materials</t>
  </si>
  <si>
    <t>Chemicals &amp; Gases</t>
  </si>
  <si>
    <t>Dry Goods, Notions &amp; Wearing Apparel</t>
  </si>
  <si>
    <t>Cordage &amp; Fibers</t>
  </si>
  <si>
    <t>Electrical &amp; Communication</t>
  </si>
  <si>
    <t>General Equipment &amp; Machinery</t>
  </si>
  <si>
    <t>Fire Fighting &amp; Safety</t>
  </si>
  <si>
    <t>Food</t>
  </si>
  <si>
    <t>Fuel - Heating &amp; Cooling</t>
  </si>
  <si>
    <t>General Hardware &amp; Minor Tools</t>
  </si>
  <si>
    <t>Hospital &amp; Laboratory</t>
  </si>
  <si>
    <t>Janitorial, Laundry &amp; Household</t>
  </si>
  <si>
    <t>Office Materials &amp; Supplies</t>
  </si>
  <si>
    <t>Small Power Tools &amp; Hand Tools</t>
  </si>
  <si>
    <t>Plumbing, AC &amp; Space Heating</t>
  </si>
  <si>
    <t>Precision, Photographic &amp; Artists</t>
  </si>
  <si>
    <t>Printing</t>
  </si>
  <si>
    <t>Recreational &amp; Educational</t>
  </si>
  <si>
    <t>Vehicle Parts &amp; Accessories</t>
  </si>
  <si>
    <t>Lubricants</t>
  </si>
  <si>
    <t>#2 Diesel Fuel</t>
  </si>
  <si>
    <t>Compressed Natural Gas (CNG)</t>
  </si>
  <si>
    <t>Liquid Propane Gas (LPG)</t>
  </si>
  <si>
    <t>Gasoline</t>
  </si>
  <si>
    <t>Other Materials &amp; Supplies (not otherwise classified)</t>
  </si>
  <si>
    <t>Schedule 400 - Equipment</t>
  </si>
  <si>
    <t>Construction, Dredging &amp; Conveying</t>
  </si>
  <si>
    <t>Electrical, Lighting &amp; Communications</t>
  </si>
  <si>
    <t>Fire Fighting &amp; Emergency</t>
  </si>
  <si>
    <t>Office Equipment</t>
  </si>
  <si>
    <t>Computer Equipment &amp; Peripherals</t>
  </si>
  <si>
    <t>Vehicles</t>
  </si>
  <si>
    <t>Furniture &amp; Furnishings</t>
  </si>
  <si>
    <t>Other Equipment (not otherwise classified)</t>
  </si>
  <si>
    <t>71-53L (Program Based Budgeting Version)</t>
  </si>
  <si>
    <t>SCHEDULE 500 - 700 - 800 - 900</t>
  </si>
  <si>
    <t>Schedule 500 - Contributions, Indemnities &amp; Taxes</t>
  </si>
  <si>
    <t>501</t>
  </si>
  <si>
    <t>Celebrations</t>
  </si>
  <si>
    <t>504</t>
  </si>
  <si>
    <t>Meritorious Awards</t>
  </si>
  <si>
    <t>505</t>
  </si>
  <si>
    <t>Contributions to Educational &amp; Recreational Org.</t>
  </si>
  <si>
    <t>506</t>
  </si>
  <si>
    <t>Payments to Prisoners</t>
  </si>
  <si>
    <t>512</t>
  </si>
  <si>
    <t>Refunds</t>
  </si>
  <si>
    <t>513</t>
  </si>
  <si>
    <t>Indemnities</t>
  </si>
  <si>
    <t>515</t>
  </si>
  <si>
    <t>Taxes</t>
  </si>
  <si>
    <t>517</t>
  </si>
  <si>
    <t>Contributions to Other Govt. Agencies and Non-Profit Org. not Educational or Recreational</t>
  </si>
  <si>
    <t>Schedule 700 - Debt Services</t>
  </si>
  <si>
    <t>701</t>
  </si>
  <si>
    <t>Interest on City Debt - Long Term</t>
  </si>
  <si>
    <t>702</t>
  </si>
  <si>
    <t>Principal Payments on City Debt - Long Term</t>
  </si>
  <si>
    <t>703</t>
  </si>
  <si>
    <t>Interest on City Debt - Short Term</t>
  </si>
  <si>
    <t>704</t>
  </si>
  <si>
    <t>Sinking Fund Reserve Payment</t>
  </si>
  <si>
    <t>705</t>
  </si>
  <si>
    <t>Commitment Fee Expense</t>
  </si>
  <si>
    <t>706</t>
  </si>
  <si>
    <t>Arbitrage Payments</t>
  </si>
  <si>
    <t>Schedule 800 - Payments to Other Funds</t>
  </si>
  <si>
    <t>801</t>
  </si>
  <si>
    <t>Payments to General Fund</t>
  </si>
  <si>
    <t>803</t>
  </si>
  <si>
    <t>Payments to Water Fund</t>
  </si>
  <si>
    <t>804</t>
  </si>
  <si>
    <t>Payments to Capital Projects Fund</t>
  </si>
  <si>
    <t>805</t>
  </si>
  <si>
    <t>Payments to Special Funds</t>
  </si>
  <si>
    <t>806</t>
  </si>
  <si>
    <t>Payments to Bond Fund</t>
  </si>
  <si>
    <t>807</t>
  </si>
  <si>
    <t>809</t>
  </si>
  <si>
    <t>Payments to Aviation Fund</t>
  </si>
  <si>
    <t>812</t>
  </si>
  <si>
    <t>Payments to Grants Revenue Fund</t>
  </si>
  <si>
    <t>Schedule 900 - Advances and Other Miscellaneous Payments</t>
  </si>
  <si>
    <t>901</t>
  </si>
  <si>
    <t>Advances to Create Working Capital Funds</t>
  </si>
  <si>
    <t>902</t>
  </si>
  <si>
    <t>Miscellaneous Advances</t>
  </si>
  <si>
    <t>71-53M (Program Based Budgeting Version)</t>
  </si>
  <si>
    <t>PROFESSIONAL SERVICES AND</t>
  </si>
  <si>
    <t>Minor</t>
  </si>
  <si>
    <t>Object</t>
  </si>
  <si>
    <t>Name of Contractor</t>
  </si>
  <si>
    <t>or Provider</t>
  </si>
  <si>
    <t>71-53N (Program Based Budgeting Version)</t>
  </si>
  <si>
    <t>CLASSES OTHER THAN</t>
  </si>
  <si>
    <t>GRANT INFORMATION SUMMARY</t>
  </si>
  <si>
    <t>Funding Sources</t>
  </si>
  <si>
    <t>Grant Title</t>
  </si>
  <si>
    <t>Grant Number</t>
  </si>
  <si>
    <t>Index Code</t>
  </si>
  <si>
    <t>Federal</t>
  </si>
  <si>
    <t>State</t>
  </si>
  <si>
    <t>Award Period</t>
  </si>
  <si>
    <t>Type of Grant</t>
  </si>
  <si>
    <t>Other Govt.</t>
  </si>
  <si>
    <t>Local (Non-Govt.)</t>
  </si>
  <si>
    <t>100 a)</t>
  </si>
  <si>
    <t>100 b)</t>
  </si>
  <si>
    <t xml:space="preserve">  Class 186 - Flex Cash Pmts.</t>
  </si>
  <si>
    <t xml:space="preserve">  Class 187 - Worker's Comp. - Disability</t>
  </si>
  <si>
    <t xml:space="preserve">  Class 188 - Worker's Comp. - Medical</t>
  </si>
  <si>
    <t xml:space="preserve">  Class 189 - Medicare Tax</t>
  </si>
  <si>
    <t xml:space="preserve">  Class 190 - Pension Obligation Bonds</t>
  </si>
  <si>
    <t xml:space="preserve">  Class 191 - Pension Contributions</t>
  </si>
  <si>
    <t xml:space="preserve">  Class 192 - FICA</t>
  </si>
  <si>
    <t xml:space="preserve">  Class 193 - Health / Medical</t>
  </si>
  <si>
    <t xml:space="preserve">  Class 194 - Group Life</t>
  </si>
  <si>
    <t xml:space="preserve">  Class 195 - Group Legal </t>
  </si>
  <si>
    <t>Summary by Funding Source</t>
  </si>
  <si>
    <t>Other Governments</t>
  </si>
  <si>
    <t>Local (Non-Governmental)</t>
  </si>
  <si>
    <t>Incr. Run</t>
  </si>
  <si>
    <t>(Col. 6 less Col. 4)</t>
  </si>
  <si>
    <t>71-53P (Program Based Budgeting Version)</t>
  </si>
  <si>
    <t>B. Summary of Uniformed Personnel Included in Above - All Funds</t>
  </si>
  <si>
    <t>D. Summary of Uniformed Personnel Included in Above - General Fund</t>
  </si>
  <si>
    <t>ORGANIZATION</t>
  </si>
  <si>
    <t>Lump Sum</t>
  </si>
  <si>
    <t>Full Time - Civilian</t>
  </si>
  <si>
    <t>Full Time - Uniform</t>
  </si>
  <si>
    <t>Bonus, Gross Adj.</t>
  </si>
  <si>
    <t>Overtime - Civilian</t>
  </si>
  <si>
    <t>Overtime - Uniform</t>
  </si>
  <si>
    <t>Unused Uniform Leave</t>
  </si>
  <si>
    <t>Shift/Stress</t>
  </si>
  <si>
    <t>Mental Health &amp; Intellectual Disability Services</t>
  </si>
  <si>
    <t>Year-to-Date</t>
  </si>
  <si>
    <t>Finance</t>
  </si>
  <si>
    <t>250s</t>
  </si>
  <si>
    <t>Selected Associated Non-Tax Revenues by Type</t>
  </si>
  <si>
    <t>Employee Benefits</t>
  </si>
  <si>
    <t>Employee Benefits - Total</t>
  </si>
  <si>
    <t>ORGANIZATION CHART (ALL FUNDS) BY PROGRAM</t>
  </si>
  <si>
    <t>BY PROGRAM</t>
  </si>
  <si>
    <t>CARE OF INDIVIDUALS, BY PROGRAM</t>
  </si>
  <si>
    <t>SUPPORTING DETAIL:</t>
  </si>
  <si>
    <t>250s AND 290, BY PROGRAM</t>
  </si>
  <si>
    <t>Professional Services (250-254, 257-259)</t>
  </si>
  <si>
    <t>WITHIN PROGRAM</t>
  </si>
  <si>
    <t xml:space="preserve">Grant Objective  </t>
  </si>
  <si>
    <t>105</t>
  </si>
  <si>
    <t>Comments:</t>
  </si>
  <si>
    <t>Employee Benefits - Civilian</t>
  </si>
  <si>
    <t>Employee Benefits - Uniform</t>
  </si>
  <si>
    <t>H&amp;L, IOD, LT-Sick</t>
  </si>
  <si>
    <t>FIVE YEAR PLAN</t>
  </si>
  <si>
    <t>DEPARTMENTAL POSITION LEVELS</t>
  </si>
  <si>
    <t>Fiscal Year</t>
  </si>
  <si>
    <t>Prgm.</t>
  </si>
  <si>
    <t>Name</t>
  </si>
  <si>
    <t>No. of Full Time</t>
  </si>
  <si>
    <t>01</t>
  </si>
  <si>
    <t>General</t>
  </si>
  <si>
    <t>Total General Fund</t>
  </si>
  <si>
    <t>02</t>
  </si>
  <si>
    <t>Water</t>
  </si>
  <si>
    <t>Total Water Fund</t>
  </si>
  <si>
    <t>09</t>
  </si>
  <si>
    <t>Aviation</t>
  </si>
  <si>
    <t>Total Aviation Fund</t>
  </si>
  <si>
    <t>71-53Positions5YR (Program Based Budgeting Version)</t>
  </si>
  <si>
    <t>NON-TAX REVENUES</t>
  </si>
  <si>
    <t>Source</t>
  </si>
  <si>
    <t>FY 2020</t>
  </si>
  <si>
    <t>FY 2021</t>
  </si>
  <si>
    <t>FY 2022</t>
  </si>
  <si>
    <t>Revenue Source</t>
  </si>
  <si>
    <t>Current Est.</t>
  </si>
  <si>
    <t>LOCALLY GENERATED NON-TAX REVENUES</t>
  </si>
  <si>
    <t>REVENUE FROM OTHER GOVERNMENTS</t>
  </si>
  <si>
    <t>71-53Revenue5YR (Program Based Budgeting Version)</t>
  </si>
  <si>
    <t>Less:  (Vacancy Allowance)</t>
  </si>
  <si>
    <t>PT, Temp/Seas, Bd , SCG</t>
  </si>
  <si>
    <t>PT, Temp/Seas, Bd, SCG</t>
  </si>
  <si>
    <t>Calculated</t>
  </si>
  <si>
    <t>Revenue</t>
  </si>
  <si>
    <t>71-53O (Program Based Budgeting Version)</t>
  </si>
  <si>
    <t>Describe purpose or scope of</t>
  </si>
  <si>
    <t>service  provided. Include, if</t>
  </si>
  <si>
    <t>applicable, unit cost of service.</t>
  </si>
  <si>
    <t>POTENTIAL CONTINGENCIES</t>
  </si>
  <si>
    <t>Item</t>
  </si>
  <si>
    <t>Total Amount</t>
  </si>
  <si>
    <t>Number</t>
  </si>
  <si>
    <t>Description of Contingency</t>
  </si>
  <si>
    <t>of Contingency</t>
  </si>
  <si>
    <t>71-53V  (Program Based Budgeting Version)</t>
  </si>
  <si>
    <t>Run -PPE</t>
  </si>
  <si>
    <t>Proposed Bdgt</t>
  </si>
  <si>
    <t>FY 2023</t>
  </si>
  <si>
    <t>Full Time</t>
  </si>
  <si>
    <t>Overtime</t>
  </si>
  <si>
    <t>Holiday Overtime</t>
  </si>
  <si>
    <t>Fiscal 2020</t>
  </si>
  <si>
    <t>FY 2024</t>
  </si>
  <si>
    <t>Other Funds of the City</t>
  </si>
  <si>
    <t>Fiscal 2021</t>
  </si>
  <si>
    <t>FY 2025</t>
  </si>
  <si>
    <t>(Q1 + Q2)</t>
  </si>
  <si>
    <t xml:space="preserve">  Class 198 - Municipal Plan 10 - City Match</t>
  </si>
  <si>
    <t>FISCAL 2022 OPERATING BUDGET</t>
  </si>
  <si>
    <t>Fiscal 2022</t>
  </si>
  <si>
    <t xml:space="preserve"> 6/30/20</t>
  </si>
  <si>
    <t>2022 - 2026 FIVE YEAR PLAN</t>
  </si>
  <si>
    <t>FY 2026</t>
  </si>
  <si>
    <t>6/30/20</t>
  </si>
  <si>
    <t>7/1/21</t>
  </si>
  <si>
    <t>FY22</t>
  </si>
  <si>
    <t>11/22/20</t>
  </si>
  <si>
    <t>PPE 11/22/20</t>
  </si>
  <si>
    <t>71-53EZ (Program Based Budgeting Version)</t>
  </si>
  <si>
    <t>PERFORMANCE MEASURES AND RACIAL EQUITY</t>
  </si>
  <si>
    <t>Responses to Racial Equity Questions</t>
  </si>
  <si>
    <t>Racial Equity Questions for Existing Budget</t>
  </si>
  <si>
    <t>What programs or policies does your office administer to improve racial equity in the following areas? What impact have they had on output and outcomes measures related to racial equity?
· A Safer and More Just Philadelphia · Health Equity for All · Quality Education for All
· Inclusive Economy and Thriving Neighborhoods · Diverse, Efficient, and Effective Government</t>
  </si>
  <si>
    <t xml:space="preserve">Have you involved internal and external stakeholders, including marginalized communities of color, in your department’s budget process and program/policy design? </t>
  </si>
  <si>
    <t>How is your department using its budget to create an inclusive, anti-racist workplace?</t>
  </si>
  <si>
    <t xml:space="preserve"> </t>
  </si>
  <si>
    <t>Summary of Non-Tax Revenues by Fund</t>
  </si>
  <si>
    <t>OFFICE OF CITY COMMISSIONERS</t>
  </si>
  <si>
    <t>08</t>
  </si>
  <si>
    <t>Grants</t>
  </si>
  <si>
    <t>OFFICE OF THE CITY COMMISSIONERS</t>
  </si>
  <si>
    <t>City Commissioner's</t>
  </si>
  <si>
    <t>FY21 BUDGETED POSITIONS</t>
  </si>
  <si>
    <t>City Commissioner's Office</t>
  </si>
  <si>
    <t>Operations Management</t>
  </si>
  <si>
    <t>Human Resources</t>
  </si>
  <si>
    <t>County Board of Elections Management</t>
  </si>
  <si>
    <t>Voter Registration Office Management</t>
  </si>
  <si>
    <t>Election Compliance &amp; Campaign Finance</t>
  </si>
  <si>
    <t>Election Boards</t>
  </si>
  <si>
    <t>Documents</t>
  </si>
  <si>
    <t>Data Processing</t>
  </si>
  <si>
    <t>Election Materials</t>
  </si>
  <si>
    <t>Polling Places &amp; Investigations</t>
  </si>
  <si>
    <t>Imaging</t>
  </si>
  <si>
    <t>Records &amp; Correspondence</t>
  </si>
  <si>
    <t>Voting Machine Services</t>
  </si>
  <si>
    <t>FY20 PROPOSED BUDGET</t>
  </si>
  <si>
    <t>POS 12/19</t>
  </si>
  <si>
    <t>FY20</t>
  </si>
  <si>
    <t>UNBUDGETED</t>
  </si>
  <si>
    <t>.</t>
  </si>
  <si>
    <t>73</t>
  </si>
  <si>
    <t>DC #47/NR Raises</t>
  </si>
  <si>
    <t>Norep-Wage Increase (FY21-2%)</t>
  </si>
  <si>
    <t>Total General Fund Adjustments</t>
  </si>
  <si>
    <t>Voter Registration Office</t>
  </si>
  <si>
    <t>VOTER REGISTRATION</t>
  </si>
  <si>
    <t>GENERAL</t>
  </si>
  <si>
    <t>VOTER REGISTRATION MANAGEMENT</t>
  </si>
  <si>
    <t>1D59</t>
  </si>
  <si>
    <t>Computer User Support Specialist</t>
  </si>
  <si>
    <t>42,997 - 47,121</t>
  </si>
  <si>
    <t>1B51</t>
  </si>
  <si>
    <t>Election &amp; Voter Registration Clerk 1</t>
  </si>
  <si>
    <t>33669 - 36,402</t>
  </si>
  <si>
    <t>1B64</t>
  </si>
  <si>
    <t>Voter Registration Records Supervisor</t>
  </si>
  <si>
    <t>38168 - 49071</t>
  </si>
  <si>
    <t>Total Voter Registration Administration</t>
  </si>
  <si>
    <t>DATA PROCESSING</t>
  </si>
  <si>
    <t>*1A04</t>
  </si>
  <si>
    <t>Election &amp; Voter Registration Clerk 3</t>
  </si>
  <si>
    <t>39,793 - 43,421</t>
  </si>
  <si>
    <t>1B54</t>
  </si>
  <si>
    <t>1B53</t>
  </si>
  <si>
    <t>Election &amp; Voter Registration Clerk Supervisor</t>
  </si>
  <si>
    <t>41,930 - 45869</t>
  </si>
  <si>
    <t>1B52</t>
  </si>
  <si>
    <t>Election &amp; Voter Registration Clerk 2</t>
  </si>
  <si>
    <t>37,422 - 40,725</t>
  </si>
  <si>
    <t>7H01</t>
  </si>
  <si>
    <t>Trades Helper</t>
  </si>
  <si>
    <t>36340 - 39,498</t>
  </si>
  <si>
    <t>Total Data Processing Unit - Sure System</t>
  </si>
  <si>
    <t>DOCUMENTS</t>
  </si>
  <si>
    <t>39,793 -  43,421</t>
  </si>
  <si>
    <t>33,418 - 36,323</t>
  </si>
  <si>
    <t>Total Documents Unit</t>
  </si>
  <si>
    <t>VOTING SYSTEM/SURE SYSTEM IMAGING</t>
  </si>
  <si>
    <t>Electronic Voting Machine Technican</t>
  </si>
  <si>
    <t>42472</t>
  </si>
  <si>
    <t>Election &amp; Voter Registration Supervisor</t>
  </si>
  <si>
    <t>39,716 - 43,447</t>
  </si>
  <si>
    <t>Total Voter System/Sure System Imaging</t>
  </si>
  <si>
    <t>RECORDS/CORRESPONDENCE</t>
  </si>
  <si>
    <t>1A22</t>
  </si>
  <si>
    <t>Clerical Supervisor 2</t>
  </si>
  <si>
    <t>Total Records/Correspondence</t>
  </si>
  <si>
    <t>TOTAL FULL TIME</t>
  </si>
  <si>
    <t>ADJUSTMENTS</t>
  </si>
  <si>
    <t>TEMPORARY</t>
  </si>
  <si>
    <t>REGULAR OVERTIME</t>
  </si>
  <si>
    <t>HOLIDAY OVERTIME</t>
  </si>
  <si>
    <t>SHIFT DIFFERENTIAL</t>
  </si>
  <si>
    <t>LUMP SUM</t>
  </si>
  <si>
    <t>DC 47 AWARD INCREASE-(FY21-2%)</t>
  </si>
  <si>
    <t xml:space="preserve">GENERAL </t>
  </si>
  <si>
    <t>320</t>
  </si>
  <si>
    <t>325</t>
  </si>
  <si>
    <t>427</t>
  </si>
  <si>
    <t>BARTON &amp; COONEY</t>
  </si>
  <si>
    <t>ADMINISTRATION</t>
  </si>
  <si>
    <t>2C05</t>
  </si>
  <si>
    <t>Budget Officer</t>
  </si>
  <si>
    <t>63,566 - 81,721</t>
  </si>
  <si>
    <t>C180</t>
  </si>
  <si>
    <t>City Commissioner</t>
  </si>
  <si>
    <t>C181</t>
  </si>
  <si>
    <t>City Commissioner Chairwoman</t>
  </si>
  <si>
    <t>D180</t>
  </si>
  <si>
    <t>Deputy City Commissioner</t>
  </si>
  <si>
    <t>2H11</t>
  </si>
  <si>
    <t>Departmental Human Resource Manager</t>
  </si>
  <si>
    <t>59,744 - 76,797</t>
  </si>
  <si>
    <t>1B25</t>
  </si>
  <si>
    <t>Departmental Payroll Clerk</t>
  </si>
  <si>
    <t>37,422 - 40725</t>
  </si>
  <si>
    <t>33,669 - 36,402</t>
  </si>
  <si>
    <t>P458</t>
  </si>
  <si>
    <t>Principal Assistant</t>
  </si>
  <si>
    <t>S120</t>
  </si>
  <si>
    <t>Secretary</t>
  </si>
  <si>
    <t>S153</t>
  </si>
  <si>
    <t>Staff Counsel</t>
  </si>
  <si>
    <t>64,672</t>
  </si>
  <si>
    <t>2M39</t>
  </si>
  <si>
    <t>Voter Registration Administrator</t>
  </si>
  <si>
    <t>59,744 -76,797</t>
  </si>
  <si>
    <t>E708</t>
  </si>
  <si>
    <t>Executive Director</t>
  </si>
  <si>
    <t>110000</t>
  </si>
  <si>
    <t>2L32</t>
  </si>
  <si>
    <t>Admin Specialist 2</t>
  </si>
  <si>
    <t>63540</t>
  </si>
  <si>
    <t>C394</t>
  </si>
  <si>
    <t>Communications Director</t>
  </si>
  <si>
    <t>90,000</t>
  </si>
  <si>
    <t>1A04</t>
  </si>
  <si>
    <t>Election Voter Registration Clerk 3</t>
  </si>
  <si>
    <t>CITY COMMISSIONERS OFFICE</t>
  </si>
  <si>
    <t>0251</t>
  </si>
  <si>
    <t>0258</t>
  </si>
  <si>
    <t>GARTNER CONSULTATION</t>
  </si>
  <si>
    <t>Change Management Consulting</t>
  </si>
  <si>
    <t>Strehlow &amp; Associates, Inc</t>
  </si>
  <si>
    <t>Court Reporting Services</t>
  </si>
  <si>
    <t>This progam includes the City Commissioners offices, Human Resources, and Budget.  It sets and enforces department policies, manages administrative functions, and oversees public relations and outreach.</t>
  </si>
  <si>
    <t>*Effectively engage the public about the change in voting systems.</t>
  </si>
  <si>
    <t>*Qualify PhiladelphiaHigh Schools for Governors Civic Engagement Award.</t>
  </si>
  <si>
    <t>*Oversee the 2020 General Election and the 2021 Primary Election.</t>
  </si>
  <si>
    <t>*Increase traffic to website and social media accounts.</t>
  </si>
  <si>
    <t>The County Board of Elections program consists of the following activities:
1. Election Day Activities: This activity predominantly includes preparation for election day operations including election boards, election materials, and polling places. This program assists with ballot tabulation and documentation of certified results as well as voting machine demonstrations.
2. Campaign Finance/Election Compliance: This activity predominantly includes pre-election work related to candidate nomination petitions, ballot layout design, campaign finance, advertisements, and absentee ballots. This activity also assists with ballot tabulation and documentation of certified results.
3. Voting Machine Services: This activity predominantly includes the maintenance, preparation, and distribution of the voting machine equipment, and assists with voting machine trainings and demonstrations.</t>
  </si>
  <si>
    <t>County Board of Elections</t>
  </si>
  <si>
    <t>03</t>
  </si>
  <si>
    <t>•  Implement Act 77 changes.
• Train nearly 8,500 poll workers.
• Continue to familiarize Philadelphia voters to cast ballots on new voting machines.
• Execute 2020 General Election and 2021 Primary Election</t>
  </si>
  <si>
    <t>Percentage of voting machines requiring replacement on Election Day</t>
  </si>
  <si>
    <t>Percentage of Election Board Officials working on Election Day who attended training for that particular election</t>
  </si>
  <si>
    <t>Percentage of divisions voting in handicapped-accessible polling places</t>
  </si>
  <si>
    <t>COUNTY BOARD OF ELECTIONS</t>
  </si>
  <si>
    <t>PPE 12/29/20</t>
  </si>
  <si>
    <t>MANAGMENT</t>
  </si>
  <si>
    <t>ELECTION BOARDS</t>
  </si>
  <si>
    <t>POLLING PLACES INVESTIGATIONS</t>
  </si>
  <si>
    <t>COMPLIANCE</t>
  </si>
  <si>
    <t>ELECTION ACTIVITIES/MATERIALS</t>
  </si>
  <si>
    <t>VOTING MACHINE SERVICES</t>
  </si>
  <si>
    <t>Election Voter Registration Clerk 1</t>
  </si>
  <si>
    <t>Election Voter Registration Clerk 2</t>
  </si>
  <si>
    <t>Total Election Board</t>
  </si>
  <si>
    <t>6E41</t>
  </si>
  <si>
    <t>Election Field Investigator 1</t>
  </si>
  <si>
    <t>37,692 - 41,128</t>
  </si>
  <si>
    <t>6E42</t>
  </si>
  <si>
    <t>Election Field Investigator 2</t>
  </si>
  <si>
    <t>40,727 - 44,633</t>
  </si>
  <si>
    <t>6E43</t>
  </si>
  <si>
    <t>Election Field Investigator Supervisor</t>
  </si>
  <si>
    <t>41,652 - 53,556</t>
  </si>
  <si>
    <t>Total Polling Places Investigations</t>
  </si>
  <si>
    <t xml:space="preserve">CAMPAIGN FINANCE &amp; ELECTION </t>
  </si>
  <si>
    <t>1D41</t>
  </si>
  <si>
    <t>Data Service Support Clerk</t>
  </si>
  <si>
    <t>34,421 - 37,413</t>
  </si>
  <si>
    <t>2M56</t>
  </si>
  <si>
    <t>Election &amp; Public Integrity Compliance Specialist</t>
  </si>
  <si>
    <t>39,716 -43,447</t>
  </si>
  <si>
    <t>3E21</t>
  </si>
  <si>
    <t>Geographic Information Systems Specialist 2</t>
  </si>
  <si>
    <t>52,322 -97274</t>
  </si>
  <si>
    <t>9E16</t>
  </si>
  <si>
    <t>Interpreter</t>
  </si>
  <si>
    <t>41930 -45869</t>
  </si>
  <si>
    <t>1E15</t>
  </si>
  <si>
    <t>Web Developer</t>
  </si>
  <si>
    <t>65,166 - 73,317</t>
  </si>
  <si>
    <t>Total Campaign Finance &amp; Election Compliance</t>
  </si>
  <si>
    <t>Total Election Activities/Materials</t>
  </si>
  <si>
    <t>7J76</t>
  </si>
  <si>
    <t>Electronic Voting Machine Supervisor</t>
  </si>
  <si>
    <t>43,296 - 55,668</t>
  </si>
  <si>
    <t>7J72</t>
  </si>
  <si>
    <t>Electronic Voting Machine Technician</t>
  </si>
  <si>
    <t>35,504 - 38,691</t>
  </si>
  <si>
    <t>7J74</t>
  </si>
  <si>
    <t>Electronic Voting Machine Group Leader</t>
  </si>
  <si>
    <t>38,559 - 42,182</t>
  </si>
  <si>
    <t>34,397 - 36,323</t>
  </si>
  <si>
    <t>Total Voting Machine Services</t>
  </si>
  <si>
    <t>Total Full-Time</t>
  </si>
  <si>
    <t>This program predominantly includes voter registration related responsibilities, including, but not limited to, receiving, processing, and storing voter registration applications.</t>
  </si>
  <si>
    <t>• Last day to circulate and file nomination petitions;
• Last day to register before the Primary Election;
• Last day to enter data file for poll book production before the Primary Election;
• Last day to circulate and file nomination papers;
• Last day to register before the General Election; and
• Last day to enter data file for poll book production before the General Election.</t>
  </si>
  <si>
    <t>Primary Election:  Percentage of voter registration applications received, but not processed, by the deadline</t>
  </si>
  <si>
    <t>0.0%</t>
  </si>
  <si>
    <t>General Election:  Percentage of voter registration applications received, but not processed, by the deadline</t>
  </si>
  <si>
    <t>CITY COMMSISSIONERS OFFICE</t>
  </si>
  <si>
    <t>VOTERS REGISTRATION</t>
  </si>
  <si>
    <t xml:space="preserve">CITY COMMISSIONERS OFFICE </t>
  </si>
  <si>
    <t>60,000 - 115,000</t>
  </si>
  <si>
    <t>12/29/20</t>
  </si>
  <si>
    <t>GRANTS</t>
  </si>
  <si>
    <t>COUNTY BOARD OF ELECTION</t>
  </si>
  <si>
    <t>`</t>
  </si>
  <si>
    <t>ALWAYS MOVING</t>
  </si>
  <si>
    <t>0250</t>
  </si>
  <si>
    <t>MOVING &amp; HAULING VOTING MACHINES</t>
  </si>
  <si>
    <t>ES&amp;S</t>
  </si>
  <si>
    <t>TO BE DETERMINED</t>
  </si>
  <si>
    <t>US POSTAL SERVICE</t>
  </si>
  <si>
    <t>EMPLOYEE REIMBURSEMENTS</t>
  </si>
  <si>
    <t>MAILINGS</t>
  </si>
  <si>
    <t>TRANSPORTATIONS</t>
  </si>
  <si>
    <t>MACHINE LICENSE MAIN/SUP-ELEC SUP TECHS</t>
  </si>
  <si>
    <t>POLLBOOK MAINTENANCE</t>
  </si>
  <si>
    <t>BOARD LANDLORDS</t>
  </si>
  <si>
    <t>STAPLES</t>
  </si>
  <si>
    <t>POLLING PLACE RENTALS</t>
  </si>
  <si>
    <t>OFFICE SUPPLIES</t>
  </si>
  <si>
    <t>Barton &amp; Cooney</t>
  </si>
  <si>
    <t>Poll Books</t>
  </si>
  <si>
    <t>Instant Copy - Graphic Media</t>
  </si>
  <si>
    <t>Graphic Media</t>
  </si>
  <si>
    <t>Dell/ProAlpha/Transamerica/Philacor</t>
  </si>
  <si>
    <t>To be determined</t>
  </si>
  <si>
    <t>various class 400 purchases</t>
  </si>
  <si>
    <t>399</t>
  </si>
  <si>
    <t>various class 430 purchases</t>
  </si>
  <si>
    <t>GENERALGRANTS</t>
  </si>
  <si>
    <t>Election Night Rental Cars</t>
  </si>
  <si>
    <t>Reimbursement for Rover Mileage</t>
  </si>
  <si>
    <t>Hauling Contract - Net Increase</t>
  </si>
  <si>
    <t>ENR - Annual</t>
  </si>
  <si>
    <t>Paper Ballots</t>
  </si>
  <si>
    <t>Ballot Stock for Absentees</t>
  </si>
  <si>
    <t>Printing of Provisionals</t>
  </si>
  <si>
    <t>Paper Rolls - 2 Election Supply</t>
  </si>
  <si>
    <t>Fuel Election Night Rental Cars</t>
  </si>
  <si>
    <t>Cages for election materials and E-Poll Books</t>
  </si>
  <si>
    <t>E-Poll Books</t>
  </si>
  <si>
    <t>Election Night Ballot Return Labor Costs</t>
  </si>
  <si>
    <t>City Employee Rover Program</t>
  </si>
  <si>
    <t>Street Lists</t>
  </si>
  <si>
    <t>135947</t>
  </si>
  <si>
    <t>35,000 - 80,000</t>
  </si>
  <si>
    <t>35,000 - 40,000</t>
  </si>
  <si>
    <t>0%</t>
  </si>
  <si>
    <t>2M32</t>
  </si>
  <si>
    <t xml:space="preserve">Election Activities Assistant Administrator </t>
  </si>
  <si>
    <t>47,231 - 60,725</t>
  </si>
  <si>
    <t>Election Payroll</t>
  </si>
  <si>
    <t>Pay to board workers</t>
  </si>
  <si>
    <t>FY19 FILLED POSITIONS  12/20</t>
  </si>
  <si>
    <t>Pre and Post Election Support, Election Day Techs</t>
  </si>
  <si>
    <t>BlueCret</t>
  </si>
  <si>
    <t>Opex</t>
  </si>
  <si>
    <t>Extractor Main/Sup</t>
  </si>
  <si>
    <t>Printer, Inserter, Sorter Main/Sup</t>
  </si>
  <si>
    <t>Sup &amp; Main Mail Equipment</t>
  </si>
  <si>
    <t>Sup &amp; Main Extractors</t>
  </si>
  <si>
    <t>Postage from Mail-in Ballots</t>
  </si>
  <si>
    <t>Information Technology Manager</t>
  </si>
  <si>
    <t>85,000-100,000</t>
  </si>
  <si>
    <t>Technical Support Specialist</t>
  </si>
  <si>
    <t>Information Security Analysts</t>
  </si>
  <si>
    <t>Network Analyst</t>
  </si>
  <si>
    <t>Chief Administrative Officer</t>
  </si>
  <si>
    <t>90,000-110,000</t>
  </si>
  <si>
    <t>Deputy Exective Director</t>
  </si>
  <si>
    <t>70,000-100,000</t>
  </si>
  <si>
    <t>Additional Admin Staffing</t>
  </si>
  <si>
    <t>42,000-55,000</t>
  </si>
  <si>
    <t>90,000-100,000</t>
  </si>
  <si>
    <t>55,000-70,000</t>
  </si>
  <si>
    <t>Vote by Mail Compliance Specialist</t>
  </si>
  <si>
    <t>41,886-53,848</t>
  </si>
  <si>
    <t>2M33</t>
  </si>
  <si>
    <t>Elections Compliance Administrator</t>
  </si>
  <si>
    <t>48,023-61,745</t>
  </si>
  <si>
    <t>Mail Ballot Services</t>
  </si>
  <si>
    <t>37,067-40,288</t>
  </si>
  <si>
    <t>New Mail Services Unit</t>
  </si>
  <si>
    <t>Gartner Consulting - Replaced by Additional Admin Staff</t>
  </si>
  <si>
    <t>GIS Specialist</t>
  </si>
  <si>
    <t>Comms Director</t>
  </si>
  <si>
    <t>Spanish Interpreter</t>
  </si>
  <si>
    <t>GENERAL FUND</t>
  </si>
  <si>
    <t>CLASS 100</t>
  </si>
  <si>
    <t>TOTAL</t>
  </si>
  <si>
    <t>CLASS 200</t>
  </si>
  <si>
    <r>
      <t xml:space="preserve">Increase is the net of the following: </t>
    </r>
    <r>
      <rPr>
        <sz val="8"/>
        <rFont val="Arial"/>
        <family val="2"/>
      </rPr>
      <t>additional services for admin and BOE</t>
    </r>
  </si>
  <si>
    <t>CLASS 300/400</t>
  </si>
  <si>
    <t>CLASS 500</t>
  </si>
  <si>
    <t>Increase in : addiotional materials for BOE</t>
  </si>
  <si>
    <r>
      <t xml:space="preserve">Increase is the net of the following: </t>
    </r>
    <r>
      <rPr>
        <sz val="8"/>
        <rFont val="Arial"/>
        <family val="2"/>
      </rPr>
      <t>Additional Equiptment for BOE</t>
    </r>
  </si>
  <si>
    <t>GENERAL FUND TOTAL</t>
  </si>
  <si>
    <t>Increase in Board of Election staffing</t>
  </si>
  <si>
    <t>Increase in Administration staffing</t>
  </si>
  <si>
    <t>Decease in Voter Registration staffing (reduced activities)</t>
  </si>
  <si>
    <t>NON-REP-WAGE INCREASE (FY21-2%)</t>
  </si>
  <si>
    <t>D477</t>
  </si>
  <si>
    <t>Digital Assistant</t>
  </si>
  <si>
    <t>65,000</t>
  </si>
  <si>
    <t>People Share</t>
  </si>
  <si>
    <t>Temporary ballot processing staffing</t>
  </si>
  <si>
    <t>MAIL BALLOT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</si>
</sst>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mm\ d\,\ yyyy"/>
    <numFmt numFmtId="165" formatCode="0.0%"/>
    <numFmt numFmtId="166" formatCode="_(* #,##0_);_(* \(#,##0\);_(* &quot;-&quot;??_);_(@_)"/>
  </numFmts>
  <fonts count="38" x14ac:knownFonts="1">
    <font>
      <sz val="10"/>
      <name val="Arial"/>
    </font>
    <font>
      <sz val="11"/>
      <color theme="1"/>
      <name val="Calibri"/>
      <family val="2"/>
      <scheme val="minor"/>
    </font>
    <font>
      <b/>
      <sz val="12"/>
      <name val="Arial"/>
      <family val="2"/>
    </font>
    <font>
      <sz val="7"/>
      <name val="Arial"/>
      <family val="2"/>
    </font>
    <font>
      <b/>
      <i/>
      <sz val="8"/>
      <name val="Arial"/>
      <family val="2"/>
    </font>
    <font>
      <b/>
      <sz val="7"/>
      <name val="Arial"/>
      <family val="2"/>
    </font>
    <font>
      <sz val="10"/>
      <name val="Arial"/>
      <family val="2"/>
    </font>
    <font>
      <sz val="8"/>
      <name val="Arial"/>
      <family val="2"/>
    </font>
    <font>
      <sz val="12"/>
      <name val="Arial"/>
      <family val="2"/>
    </font>
    <font>
      <sz val="14"/>
      <name val="Arial"/>
      <family val="2"/>
    </font>
    <font>
      <sz val="6"/>
      <name val="Arial"/>
      <family val="2"/>
    </font>
    <font>
      <b/>
      <i/>
      <sz val="10"/>
      <name val="Arial"/>
      <family val="2"/>
    </font>
    <font>
      <b/>
      <i/>
      <sz val="9"/>
      <name val="Arial"/>
      <family val="2"/>
    </font>
    <font>
      <i/>
      <sz val="7"/>
      <name val="Arial"/>
      <family val="2"/>
    </font>
    <font>
      <u/>
      <sz val="8"/>
      <name val="Arial"/>
      <family val="2"/>
    </font>
    <font>
      <sz val="10"/>
      <name val="Tahoma"/>
      <family val="2"/>
    </font>
    <font>
      <sz val="10"/>
      <name val="Arial"/>
      <family val="2"/>
    </font>
    <font>
      <sz val="9"/>
      <name val="Arial"/>
      <family val="2"/>
    </font>
    <font>
      <sz val="7"/>
      <name val="Tahoma"/>
      <family val="2"/>
    </font>
    <font>
      <i/>
      <sz val="10"/>
      <color rgb="FFFF0000"/>
      <name val="Arial"/>
      <family val="2"/>
    </font>
    <font>
      <sz val="8"/>
      <color theme="1"/>
      <name val="Calibri"/>
      <family val="2"/>
      <scheme val="minor"/>
    </font>
    <font>
      <sz val="5"/>
      <color theme="1"/>
      <name val="Calibri"/>
      <family val="2"/>
      <scheme val="minor"/>
    </font>
    <font>
      <sz val="5"/>
      <name val="Arial"/>
      <family val="2"/>
    </font>
    <font>
      <sz val="4.5"/>
      <name val="Arial"/>
      <family val="2"/>
    </font>
    <font>
      <sz val="7"/>
      <color theme="1"/>
      <name val="Calibri"/>
      <family val="2"/>
      <scheme val="minor"/>
    </font>
    <font>
      <sz val="4"/>
      <color theme="1"/>
      <name val="Calibri"/>
      <family val="2"/>
      <scheme val="minor"/>
    </font>
    <font>
      <sz val="6"/>
      <color theme="1"/>
      <name val="Calibri"/>
      <family val="2"/>
      <scheme val="minor"/>
    </font>
    <font>
      <sz val="4.5"/>
      <color theme="1"/>
      <name val="Calibri"/>
      <family val="2"/>
      <scheme val="minor"/>
    </font>
    <font>
      <sz val="8"/>
      <name val="Calibri"/>
      <family val="2"/>
      <scheme val="minor"/>
    </font>
    <font>
      <sz val="7.5"/>
      <name val="Calibri"/>
      <family val="2"/>
      <scheme val="minor"/>
    </font>
    <font>
      <b/>
      <sz val="8"/>
      <name val="Arial"/>
      <family val="2"/>
    </font>
    <font>
      <b/>
      <sz val="7"/>
      <color rgb="FFFF0000"/>
      <name val="Arial"/>
      <family val="2"/>
    </font>
    <font>
      <u/>
      <sz val="7"/>
      <name val="Arial"/>
      <family val="2"/>
    </font>
    <font>
      <sz val="8.1999999999999993"/>
      <name val="Arial"/>
      <family val="2"/>
    </font>
    <font>
      <sz val="8"/>
      <color theme="1"/>
      <name val="Arial"/>
      <family val="2"/>
    </font>
    <font>
      <sz val="7"/>
      <color rgb="FFFF0000"/>
      <name val="Arial"/>
      <family val="2"/>
    </font>
    <font>
      <sz val="8"/>
      <color rgb="FFFF0000"/>
      <name val="Arial"/>
      <family val="2"/>
    </font>
    <font>
      <sz val="7"/>
      <name val="Times New Roman"/>
      <family val="1"/>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7">
    <xf numFmtId="0" fontId="0"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44" fontId="1" fillId="0" borderId="0" applyFont="0" applyFill="0" applyBorder="0" applyAlignment="0" applyProtection="0"/>
    <xf numFmtId="9" fontId="6" fillId="0" borderId="0" applyFont="0" applyFill="0" applyBorder="0" applyAlignment="0" applyProtection="0"/>
  </cellStyleXfs>
  <cellXfs count="1281">
    <xf numFmtId="0" fontId="0" fillId="0" borderId="0" xfId="0"/>
    <xf numFmtId="0" fontId="3" fillId="0" borderId="1" xfId="0" applyFont="1" applyBorder="1" applyAlignment="1"/>
    <xf numFmtId="0" fontId="7" fillId="0" borderId="1" xfId="0" applyFont="1" applyBorder="1"/>
    <xf numFmtId="0" fontId="7" fillId="0" borderId="15" xfId="0" applyFont="1" applyBorder="1" applyAlignment="1">
      <alignment horizontal="center"/>
    </xf>
    <xf numFmtId="0" fontId="7" fillId="0" borderId="15" xfId="0" quotePrefix="1" applyFont="1" applyBorder="1" applyAlignment="1">
      <alignment horizontal="center"/>
    </xf>
    <xf numFmtId="49" fontId="3" fillId="0" borderId="15" xfId="0" applyNumberFormat="1" applyFont="1" applyBorder="1" applyAlignment="1">
      <alignment horizontal="center"/>
    </xf>
    <xf numFmtId="49" fontId="3" fillId="0" borderId="13" xfId="0" applyNumberFormat="1" applyFont="1" applyBorder="1" applyAlignment="1">
      <alignment horizontal="center"/>
    </xf>
    <xf numFmtId="49" fontId="3" fillId="0" borderId="2" xfId="0" applyNumberFormat="1" applyFont="1" applyBorder="1" applyAlignment="1">
      <alignment horizontal="center"/>
    </xf>
    <xf numFmtId="49" fontId="3" fillId="0" borderId="14" xfId="0" applyNumberFormat="1" applyFont="1" applyBorder="1" applyAlignment="1">
      <alignment horizontal="center"/>
    </xf>
    <xf numFmtId="49" fontId="7" fillId="0" borderId="3" xfId="0" applyNumberFormat="1" applyFont="1" applyBorder="1" applyAlignment="1">
      <alignment horizontal="center"/>
    </xf>
    <xf numFmtId="49" fontId="7" fillId="0" borderId="15" xfId="0" applyNumberFormat="1" applyFont="1" applyBorder="1" applyAlignment="1">
      <alignment horizontal="center"/>
    </xf>
    <xf numFmtId="0" fontId="3" fillId="0" borderId="15" xfId="0" applyFont="1" applyBorder="1"/>
    <xf numFmtId="37" fontId="7" fillId="0" borderId="14" xfId="0" applyNumberFormat="1" applyFont="1" applyBorder="1"/>
    <xf numFmtId="0" fontId="3" fillId="0" borderId="15" xfId="0" applyFont="1" applyBorder="1" applyAlignment="1">
      <alignment horizontal="left" indent="1"/>
    </xf>
    <xf numFmtId="37" fontId="7" fillId="0" borderId="2" xfId="0" applyNumberFormat="1" applyFont="1" applyBorder="1"/>
    <xf numFmtId="37" fontId="7" fillId="0" borderId="7" xfId="0" applyNumberFormat="1" applyFont="1" applyBorder="1"/>
    <xf numFmtId="0" fontId="5" fillId="0" borderId="0" xfId="0" quotePrefix="1" applyFont="1" applyAlignment="1">
      <alignment horizontal="left"/>
    </xf>
    <xf numFmtId="0" fontId="3" fillId="0" borderId="14" xfId="0" applyFont="1" applyBorder="1"/>
    <xf numFmtId="0" fontId="3" fillId="0" borderId="13" xfId="0" applyFont="1" applyBorder="1" applyAlignment="1">
      <alignment horizontal="center"/>
    </xf>
    <xf numFmtId="0" fontId="3" fillId="0" borderId="14" xfId="0" applyFont="1" applyBorder="1" applyAlignment="1">
      <alignment horizontal="center"/>
    </xf>
    <xf numFmtId="0" fontId="5" fillId="0" borderId="0" xfId="0" quotePrefix="1" applyFont="1"/>
    <xf numFmtId="0" fontId="7" fillId="0" borderId="10" xfId="0" quotePrefix="1" applyFont="1" applyBorder="1" applyAlignment="1">
      <alignment horizontal="center"/>
    </xf>
    <xf numFmtId="0" fontId="7" fillId="0" borderId="18" xfId="0" quotePrefix="1" applyFont="1" applyBorder="1" applyAlignment="1">
      <alignment horizontal="center"/>
    </xf>
    <xf numFmtId="0" fontId="7" fillId="0" borderId="12" xfId="0" applyFont="1" applyBorder="1" applyAlignment="1">
      <alignment horizontal="center"/>
    </xf>
    <xf numFmtId="0" fontId="7" fillId="0" borderId="15" xfId="0" applyFont="1" applyBorder="1"/>
    <xf numFmtId="0" fontId="7" fillId="0" borderId="13"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49" fontId="3" fillId="0" borderId="19" xfId="0" applyNumberFormat="1" applyFont="1" applyBorder="1" applyAlignment="1">
      <alignment horizontal="center"/>
    </xf>
    <xf numFmtId="37" fontId="7" fillId="0" borderId="20" xfId="0" applyNumberFormat="1" applyFont="1" applyBorder="1"/>
    <xf numFmtId="0" fontId="3" fillId="0" borderId="4" xfId="0" applyFont="1" applyBorder="1"/>
    <xf numFmtId="37" fontId="7" fillId="0" borderId="21" xfId="0" applyNumberFormat="1" applyFont="1" applyBorder="1"/>
    <xf numFmtId="37" fontId="7" fillId="0" borderId="3" xfId="0" applyNumberFormat="1" applyFont="1" applyBorder="1"/>
    <xf numFmtId="37" fontId="7" fillId="0" borderId="4" xfId="0" applyNumberFormat="1" applyFont="1" applyBorder="1"/>
    <xf numFmtId="37" fontId="7" fillId="0" borderId="22" xfId="0" applyNumberFormat="1" applyFont="1" applyBorder="1"/>
    <xf numFmtId="0" fontId="3" fillId="0" borderId="1" xfId="0" applyFont="1" applyBorder="1"/>
    <xf numFmtId="0" fontId="7" fillId="0" borderId="1" xfId="0" applyFont="1" applyBorder="1" applyAlignment="1">
      <alignment horizontal="center"/>
    </xf>
    <xf numFmtId="0" fontId="5" fillId="0" borderId="0" xfId="0" quotePrefix="1" applyFont="1" applyBorder="1"/>
    <xf numFmtId="0" fontId="3" fillId="0" borderId="25" xfId="0" applyFont="1" applyBorder="1" applyAlignment="1">
      <alignment horizontal="center"/>
    </xf>
    <xf numFmtId="0" fontId="3" fillId="0" borderId="15"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49" fontId="3" fillId="0" borderId="15" xfId="0" quotePrefix="1" applyNumberFormat="1" applyFont="1" applyBorder="1" applyAlignment="1">
      <alignment horizontal="center"/>
    </xf>
    <xf numFmtId="0" fontId="3" fillId="0" borderId="28" xfId="0" applyFont="1" applyBorder="1"/>
    <xf numFmtId="0" fontId="3" fillId="0" borderId="29" xfId="0" applyFont="1" applyBorder="1"/>
    <xf numFmtId="0" fontId="10" fillId="0" borderId="14" xfId="0" quotePrefix="1" applyFont="1" applyBorder="1" applyAlignment="1">
      <alignment horizontal="center"/>
    </xf>
    <xf numFmtId="0" fontId="10" fillId="0" borderId="14" xfId="0" applyFont="1" applyBorder="1" applyAlignment="1">
      <alignment horizontal="center"/>
    </xf>
    <xf numFmtId="49" fontId="3" fillId="0" borderId="9" xfId="0" applyNumberFormat="1" applyFont="1" applyBorder="1" applyAlignment="1">
      <alignment horizontal="center"/>
    </xf>
    <xf numFmtId="49" fontId="3" fillId="0" borderId="7" xfId="0" applyNumberFormat="1" applyFont="1" applyBorder="1" applyAlignment="1">
      <alignment horizontal="center"/>
    </xf>
    <xf numFmtId="49" fontId="3" fillId="0" borderId="30" xfId="0" applyNumberFormat="1" applyFont="1" applyBorder="1" applyAlignment="1">
      <alignment horizontal="center"/>
    </xf>
    <xf numFmtId="49" fontId="3" fillId="0" borderId="31" xfId="0" applyNumberFormat="1" applyFont="1" applyBorder="1" applyAlignment="1">
      <alignment horizontal="center"/>
    </xf>
    <xf numFmtId="49" fontId="3" fillId="0" borderId="3" xfId="0" applyNumberFormat="1" applyFont="1" applyBorder="1" applyAlignment="1">
      <alignment horizontal="center"/>
    </xf>
    <xf numFmtId="49" fontId="3" fillId="0" borderId="5" xfId="0" applyNumberFormat="1" applyFont="1" applyBorder="1"/>
    <xf numFmtId="37" fontId="7" fillId="0" borderId="5" xfId="0" applyNumberFormat="1" applyFont="1" applyBorder="1"/>
    <xf numFmtId="49" fontId="3" fillId="0" borderId="20" xfId="0" applyNumberFormat="1" applyFont="1" applyBorder="1" applyAlignment="1">
      <alignment horizontal="center"/>
    </xf>
    <xf numFmtId="0" fontId="3" fillId="0" borderId="1" xfId="0" applyFont="1" applyBorder="1" applyAlignment="1">
      <alignment horizontal="left"/>
    </xf>
    <xf numFmtId="49" fontId="7" fillId="0" borderId="15" xfId="0" quotePrefix="1" applyNumberFormat="1" applyFont="1" applyBorder="1" applyAlignment="1">
      <alignment horizontal="center"/>
    </xf>
    <xf numFmtId="49" fontId="7" fillId="0" borderId="19" xfId="0" quotePrefix="1" applyNumberFormat="1" applyFont="1" applyBorder="1" applyAlignment="1">
      <alignment horizontal="center"/>
    </xf>
    <xf numFmtId="0" fontId="7" fillId="0" borderId="0" xfId="0" quotePrefix="1" applyFont="1" applyAlignment="1">
      <alignment horizontal="center"/>
    </xf>
    <xf numFmtId="49" fontId="7" fillId="0" borderId="19" xfId="0" applyNumberFormat="1" applyFont="1" applyBorder="1" applyAlignment="1">
      <alignment horizontal="center"/>
    </xf>
    <xf numFmtId="49" fontId="7" fillId="0" borderId="3" xfId="0" applyNumberFormat="1" applyFont="1" applyBorder="1" applyAlignment="1">
      <alignment horizontal="left"/>
    </xf>
    <xf numFmtId="0" fontId="3" fillId="0" borderId="13" xfId="0" quotePrefix="1" applyFont="1" applyBorder="1" applyAlignment="1">
      <alignment horizontal="center"/>
    </xf>
    <xf numFmtId="0" fontId="7" fillId="0" borderId="19" xfId="0" quotePrefix="1" applyFont="1" applyBorder="1" applyAlignment="1">
      <alignment horizontal="center"/>
    </xf>
    <xf numFmtId="0" fontId="7" fillId="0" borderId="13" xfId="0" quotePrefix="1" applyFont="1" applyBorder="1" applyAlignment="1">
      <alignment horizontal="center"/>
    </xf>
    <xf numFmtId="49" fontId="7" fillId="0" borderId="3" xfId="0" applyNumberFormat="1" applyFont="1" applyBorder="1"/>
    <xf numFmtId="49" fontId="7" fillId="0" borderId="3" xfId="0" applyNumberFormat="1" applyFont="1" applyBorder="1" applyAlignment="1">
      <alignment horizontal="left" indent="1"/>
    </xf>
    <xf numFmtId="49" fontId="7" fillId="0" borderId="13" xfId="0" applyNumberFormat="1" applyFont="1" applyBorder="1" applyAlignment="1">
      <alignment horizontal="center"/>
    </xf>
    <xf numFmtId="0" fontId="3" fillId="0" borderId="15" xfId="0" applyNumberFormat="1" applyFont="1" applyBorder="1" applyAlignment="1">
      <alignment horizontal="left" indent="1"/>
    </xf>
    <xf numFmtId="0" fontId="3" fillId="0" borderId="15" xfId="0" applyNumberFormat="1" applyFont="1" applyBorder="1" applyAlignment="1">
      <alignment horizontal="center"/>
    </xf>
    <xf numFmtId="49" fontId="3" fillId="0" borderId="1" xfId="0" applyNumberFormat="1" applyFont="1" applyBorder="1" applyAlignment="1">
      <alignment horizontal="center"/>
    </xf>
    <xf numFmtId="49" fontId="3" fillId="0" borderId="10" xfId="0" applyNumberFormat="1" applyFont="1" applyBorder="1" applyAlignment="1">
      <alignment horizontal="center"/>
    </xf>
    <xf numFmtId="49" fontId="3" fillId="0" borderId="18" xfId="0" applyNumberFormat="1" applyFont="1" applyBorder="1" applyAlignment="1">
      <alignment horizontal="center"/>
    </xf>
    <xf numFmtId="49" fontId="3" fillId="0" borderId="12" xfId="0" applyNumberFormat="1" applyFont="1" applyBorder="1" applyAlignment="1">
      <alignment horizontal="center"/>
    </xf>
    <xf numFmtId="0" fontId="3" fillId="0" borderId="19" xfId="0" applyNumberFormat="1" applyFont="1" applyBorder="1" applyAlignment="1">
      <alignment horizontal="center"/>
    </xf>
    <xf numFmtId="0" fontId="3" fillId="0" borderId="0" xfId="0" quotePrefix="1" applyFont="1" applyAlignment="1">
      <alignment horizontal="center"/>
    </xf>
    <xf numFmtId="164" fontId="3" fillId="0" borderId="14" xfId="0" quotePrefix="1" applyNumberFormat="1" applyFont="1" applyBorder="1" applyAlignment="1">
      <alignment horizontal="center"/>
    </xf>
    <xf numFmtId="164" fontId="10" fillId="0" borderId="15" xfId="0" quotePrefix="1" applyNumberFormat="1" applyFont="1" applyBorder="1" applyAlignment="1">
      <alignment horizontal="center"/>
    </xf>
    <xf numFmtId="37" fontId="3" fillId="0" borderId="15" xfId="0" applyNumberFormat="1" applyFont="1" applyBorder="1" applyAlignment="1">
      <alignment horizontal="right"/>
    </xf>
    <xf numFmtId="37" fontId="3" fillId="0" borderId="2" xfId="0" applyNumberFormat="1" applyFont="1" applyBorder="1" applyAlignment="1">
      <alignment horizontal="right"/>
    </xf>
    <xf numFmtId="0" fontId="10" fillId="0" borderId="15" xfId="0" quotePrefix="1" applyNumberFormat="1" applyFont="1" applyBorder="1" applyAlignment="1">
      <alignment horizontal="center"/>
    </xf>
    <xf numFmtId="37" fontId="3" fillId="0" borderId="3" xfId="0" applyNumberFormat="1" applyFont="1" applyBorder="1" applyAlignment="1">
      <alignment horizontal="right"/>
    </xf>
    <xf numFmtId="37" fontId="3" fillId="0" borderId="5" xfId="0" applyNumberFormat="1" applyFont="1" applyBorder="1" applyAlignment="1">
      <alignment horizontal="right"/>
    </xf>
    <xf numFmtId="0" fontId="3" fillId="0" borderId="3" xfId="0" applyNumberFormat="1" applyFont="1" applyBorder="1" applyAlignment="1">
      <alignment horizontal="center"/>
    </xf>
    <xf numFmtId="0" fontId="3" fillId="0" borderId="3" xfId="0" applyNumberFormat="1" applyFont="1" applyBorder="1"/>
    <xf numFmtId="37" fontId="7" fillId="0" borderId="40" xfId="0" applyNumberFormat="1" applyFont="1" applyBorder="1"/>
    <xf numFmtId="37" fontId="7" fillId="0" borderId="17" xfId="0" applyNumberFormat="1" applyFont="1" applyBorder="1"/>
    <xf numFmtId="37" fontId="7" fillId="0" borderId="41" xfId="0" applyNumberFormat="1" applyFont="1" applyBorder="1"/>
    <xf numFmtId="37" fontId="7" fillId="0" borderId="16" xfId="0" applyNumberFormat="1" applyFont="1" applyBorder="1"/>
    <xf numFmtId="0" fontId="3" fillId="0" borderId="19" xfId="0" applyFont="1" applyBorder="1" applyAlignment="1">
      <alignment horizontal="center"/>
    </xf>
    <xf numFmtId="0" fontId="3" fillId="0" borderId="15" xfId="0" quotePrefix="1" applyFont="1" applyBorder="1" applyAlignment="1">
      <alignment horizontal="center"/>
    </xf>
    <xf numFmtId="0" fontId="3" fillId="0" borderId="19" xfId="0" quotePrefix="1" applyFont="1" applyBorder="1" applyAlignment="1">
      <alignment horizontal="center"/>
    </xf>
    <xf numFmtId="0" fontId="3" fillId="0" borderId="10" xfId="0" applyNumberFormat="1" applyFont="1" applyBorder="1" applyAlignment="1"/>
    <xf numFmtId="0" fontId="3" fillId="0" borderId="1" xfId="0" applyNumberFormat="1" applyFont="1" applyBorder="1" applyAlignment="1"/>
    <xf numFmtId="0" fontId="13" fillId="0" borderId="3" xfId="0" applyNumberFormat="1" applyFont="1" applyBorder="1" applyAlignment="1"/>
    <xf numFmtId="0" fontId="11" fillId="2" borderId="5" xfId="0" applyFont="1" applyFill="1" applyBorder="1" applyAlignment="1">
      <alignment horizontal="left"/>
    </xf>
    <xf numFmtId="37" fontId="3" fillId="0" borderId="3" xfId="0" applyNumberFormat="1" applyFont="1" applyBorder="1"/>
    <xf numFmtId="37" fontId="3" fillId="0" borderId="4" xfId="0" applyNumberFormat="1" applyFont="1" applyBorder="1"/>
    <xf numFmtId="37" fontId="3" fillId="0" borderId="22" xfId="0" applyNumberFormat="1" applyFont="1" applyBorder="1"/>
    <xf numFmtId="37" fontId="3" fillId="0" borderId="5" xfId="0" applyNumberFormat="1" applyFont="1" applyBorder="1"/>
    <xf numFmtId="49" fontId="3" fillId="0" borderId="19" xfId="0" quotePrefix="1" applyNumberFormat="1" applyFont="1" applyBorder="1" applyAlignment="1">
      <alignment horizontal="center"/>
    </xf>
    <xf numFmtId="0" fontId="0" fillId="0" borderId="0" xfId="0" applyBorder="1"/>
    <xf numFmtId="0" fontId="3" fillId="0" borderId="3" xfId="0" applyNumberFormat="1" applyFont="1" applyFill="1" applyBorder="1"/>
    <xf numFmtId="0" fontId="7" fillId="0" borderId="1" xfId="0" quotePrefix="1" applyFont="1" applyBorder="1" applyAlignment="1">
      <alignment horizontal="center"/>
    </xf>
    <xf numFmtId="0" fontId="7" fillId="0" borderId="15" xfId="0" applyFont="1" applyBorder="1" applyAlignment="1">
      <alignment horizontal="center"/>
    </xf>
    <xf numFmtId="49" fontId="3" fillId="0" borderId="2" xfId="0" applyNumberFormat="1" applyFont="1" applyBorder="1" applyAlignment="1">
      <alignment horizontal="center"/>
    </xf>
    <xf numFmtId="0" fontId="3" fillId="0" borderId="1" xfId="0" applyFont="1" applyBorder="1" applyAlignment="1">
      <alignment horizontal="left"/>
    </xf>
    <xf numFmtId="49" fontId="3" fillId="0" borderId="15" xfId="0" applyNumberFormat="1" applyFont="1" applyFill="1" applyBorder="1" applyAlignment="1">
      <alignment horizontal="center"/>
    </xf>
    <xf numFmtId="0" fontId="3" fillId="0" borderId="15" xfId="0" applyFont="1" applyFill="1" applyBorder="1"/>
    <xf numFmtId="37" fontId="7" fillId="0" borderId="15" xfId="0" applyNumberFormat="1" applyFont="1" applyFill="1" applyBorder="1"/>
    <xf numFmtId="37" fontId="7" fillId="0" borderId="13" xfId="0" applyNumberFormat="1" applyFont="1" applyFill="1" applyBorder="1"/>
    <xf numFmtId="37" fontId="7" fillId="0" borderId="18" xfId="0" applyNumberFormat="1" applyFont="1" applyFill="1" applyBorder="1"/>
    <xf numFmtId="37" fontId="7" fillId="0" borderId="14" xfId="0" applyNumberFormat="1" applyFont="1" applyFill="1" applyBorder="1"/>
    <xf numFmtId="0" fontId="3" fillId="0" borderId="15" xfId="0" applyFont="1" applyFill="1" applyBorder="1" applyAlignment="1">
      <alignment horizontal="left" indent="1"/>
    </xf>
    <xf numFmtId="37" fontId="7" fillId="0" borderId="19" xfId="0" applyNumberFormat="1" applyFont="1" applyFill="1" applyBorder="1"/>
    <xf numFmtId="0" fontId="3" fillId="0" borderId="4" xfId="0" applyFont="1" applyFill="1" applyBorder="1"/>
    <xf numFmtId="0" fontId="3" fillId="0" borderId="5" xfId="0" applyFont="1" applyFill="1" applyBorder="1" applyAlignment="1">
      <alignment horizontal="center"/>
    </xf>
    <xf numFmtId="37" fontId="7" fillId="0" borderId="3" xfId="0" applyNumberFormat="1" applyFont="1" applyFill="1" applyBorder="1"/>
    <xf numFmtId="37" fontId="7" fillId="0" borderId="4" xfId="0" applyNumberFormat="1" applyFont="1" applyFill="1" applyBorder="1"/>
    <xf numFmtId="37" fontId="7" fillId="0" borderId="22" xfId="0" applyNumberFormat="1" applyFont="1" applyFill="1" applyBorder="1"/>
    <xf numFmtId="49" fontId="3" fillId="0" borderId="5" xfId="0" applyNumberFormat="1" applyFont="1" applyFill="1" applyBorder="1"/>
    <xf numFmtId="37" fontId="3" fillId="0" borderId="3" xfId="0" applyNumberFormat="1" applyFont="1" applyFill="1" applyBorder="1"/>
    <xf numFmtId="37" fontId="3" fillId="0" borderId="4" xfId="0" applyNumberFormat="1" applyFont="1" applyFill="1" applyBorder="1"/>
    <xf numFmtId="37" fontId="3" fillId="0" borderId="22" xfId="0" applyNumberFormat="1" applyFont="1" applyFill="1" applyBorder="1"/>
    <xf numFmtId="49" fontId="7" fillId="0" borderId="15" xfId="0" applyNumberFormat="1" applyFont="1" applyBorder="1" applyAlignment="1">
      <alignment horizontal="center"/>
    </xf>
    <xf numFmtId="0" fontId="5" fillId="0" borderId="0" xfId="0" quotePrefix="1" applyFont="1" applyFill="1"/>
    <xf numFmtId="0" fontId="10" fillId="0" borderId="15" xfId="0" quotePrefix="1" applyNumberFormat="1" applyFont="1" applyFill="1" applyBorder="1" applyAlignment="1">
      <alignment horizontal="center"/>
    </xf>
    <xf numFmtId="164" fontId="10" fillId="0" borderId="15" xfId="0" quotePrefix="1" applyNumberFormat="1" applyFont="1" applyFill="1" applyBorder="1" applyAlignment="1">
      <alignment horizontal="center"/>
    </xf>
    <xf numFmtId="0" fontId="3" fillId="0" borderId="13" xfId="0" applyNumberFormat="1" applyFont="1" applyBorder="1" applyAlignment="1">
      <alignment horizontal="left" indent="1"/>
    </xf>
    <xf numFmtId="49" fontId="10" fillId="0" borderId="14" xfId="0" quotePrefix="1" applyNumberFormat="1" applyFont="1" applyFill="1" applyBorder="1" applyAlignment="1">
      <alignment horizontal="center"/>
    </xf>
    <xf numFmtId="0" fontId="15" fillId="0" borderId="0" xfId="0" applyFont="1"/>
    <xf numFmtId="0" fontId="3" fillId="0" borderId="1" xfId="0" applyFont="1" applyBorder="1" applyProtection="1"/>
    <xf numFmtId="0" fontId="3" fillId="4" borderId="1" xfId="0" applyNumberFormat="1" applyFont="1" applyFill="1" applyBorder="1" applyAlignment="1" applyProtection="1">
      <alignment horizontal="center"/>
    </xf>
    <xf numFmtId="0" fontId="3" fillId="4" borderId="1" xfId="0" quotePrefix="1" applyNumberFormat="1" applyFont="1" applyFill="1" applyBorder="1" applyAlignment="1" applyProtection="1">
      <alignment horizontal="center"/>
    </xf>
    <xf numFmtId="0" fontId="3" fillId="4" borderId="2" xfId="0" applyNumberFormat="1" applyFont="1" applyFill="1" applyBorder="1" applyAlignment="1" applyProtection="1">
      <alignment horizontal="center"/>
    </xf>
    <xf numFmtId="0" fontId="3" fillId="4" borderId="2" xfId="0" quotePrefix="1" applyNumberFormat="1" applyFont="1" applyFill="1" applyBorder="1" applyAlignment="1" applyProtection="1">
      <alignment horizontal="center"/>
    </xf>
    <xf numFmtId="0" fontId="5" fillId="4" borderId="0" xfId="0" quotePrefix="1" applyNumberFormat="1" applyFont="1" applyFill="1" applyBorder="1" applyAlignment="1" applyProtection="1">
      <alignment horizontal="left"/>
    </xf>
    <xf numFmtId="0" fontId="3" fillId="4" borderId="0" xfId="0" applyNumberFormat="1" applyFont="1" applyFill="1" applyBorder="1" applyAlignment="1" applyProtection="1">
      <alignment horizontal="left"/>
    </xf>
    <xf numFmtId="0" fontId="3" fillId="4" borderId="0" xfId="0" applyNumberFormat="1" applyFont="1" applyFill="1" applyBorder="1" applyAlignment="1" applyProtection="1"/>
    <xf numFmtId="0" fontId="3" fillId="0" borderId="0" xfId="0" applyFont="1" applyProtection="1"/>
    <xf numFmtId="0" fontId="18" fillId="4" borderId="0" xfId="0" applyNumberFormat="1" applyFont="1" applyFill="1" applyBorder="1" applyAlignment="1">
      <alignment horizontal="left"/>
    </xf>
    <xf numFmtId="0" fontId="18" fillId="4" borderId="0" xfId="0" applyNumberFormat="1" applyFont="1" applyFill="1" applyBorder="1" applyAlignment="1"/>
    <xf numFmtId="0" fontId="18" fillId="0" borderId="0" xfId="0" applyFont="1"/>
    <xf numFmtId="0" fontId="15" fillId="4" borderId="0" xfId="0" applyNumberFormat="1" applyFont="1" applyFill="1" applyBorder="1" applyAlignment="1">
      <alignment horizontal="left"/>
    </xf>
    <xf numFmtId="0" fontId="15" fillId="4" borderId="0" xfId="0" applyNumberFormat="1" applyFont="1" applyFill="1" applyBorder="1" applyAlignment="1"/>
    <xf numFmtId="49" fontId="7" fillId="0" borderId="3" xfId="0" applyNumberFormat="1" applyFont="1" applyFill="1" applyBorder="1" applyAlignment="1">
      <alignment horizontal="left" indent="1"/>
    </xf>
    <xf numFmtId="49" fontId="3" fillId="0" borderId="7" xfId="0" applyNumberFormat="1" applyFont="1" applyFill="1" applyBorder="1" applyAlignment="1">
      <alignment horizontal="center"/>
    </xf>
    <xf numFmtId="37" fontId="7" fillId="0" borderId="15" xfId="1" applyNumberFormat="1" applyFont="1" applyFill="1" applyBorder="1"/>
    <xf numFmtId="37" fontId="7" fillId="0" borderId="2" xfId="1" applyNumberFormat="1" applyFont="1" applyFill="1" applyBorder="1"/>
    <xf numFmtId="0" fontId="9" fillId="0" borderId="0" xfId="0" applyFont="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Protection="1">
      <protection locked="0"/>
    </xf>
    <xf numFmtId="0" fontId="7" fillId="0" borderId="14" xfId="0" applyFont="1" applyBorder="1" applyProtection="1">
      <protection locked="0"/>
    </xf>
    <xf numFmtId="0" fontId="3" fillId="0" borderId="14" xfId="0" applyFont="1" applyBorder="1" applyProtection="1">
      <protection locked="0"/>
    </xf>
    <xf numFmtId="0" fontId="3" fillId="0" borderId="13" xfId="0" applyFont="1" applyBorder="1" applyProtection="1">
      <protection locked="0"/>
    </xf>
    <xf numFmtId="0" fontId="3" fillId="0" borderId="13" xfId="0" applyFont="1" applyBorder="1" applyAlignment="1" applyProtection="1">
      <alignment horizontal="centerContinuous"/>
      <protection locked="0"/>
    </xf>
    <xf numFmtId="0" fontId="3" fillId="0" borderId="14" xfId="0" applyFont="1" applyBorder="1" applyAlignment="1" applyProtection="1">
      <alignment horizontal="centerContinuous"/>
      <protection locked="0"/>
    </xf>
    <xf numFmtId="0" fontId="3" fillId="0" borderId="8" xfId="0" applyFont="1" applyBorder="1" applyProtection="1">
      <protection locked="0"/>
    </xf>
    <xf numFmtId="0" fontId="3" fillId="0" borderId="7" xfId="0" applyFont="1" applyBorder="1" applyProtection="1">
      <protection locked="0"/>
    </xf>
    <xf numFmtId="0" fontId="3" fillId="0" borderId="9" xfId="0" applyFont="1" applyBorder="1" applyProtection="1">
      <protection locked="0"/>
    </xf>
    <xf numFmtId="0" fontId="5" fillId="0" borderId="0" xfId="0" quotePrefix="1" applyFont="1" applyProtection="1">
      <protection locked="0"/>
    </xf>
    <xf numFmtId="49" fontId="7" fillId="0" borderId="2" xfId="0" applyNumberFormat="1" applyFont="1" applyFill="1" applyBorder="1" applyAlignment="1" applyProtection="1">
      <alignment horizontal="center"/>
      <protection locked="0"/>
    </xf>
    <xf numFmtId="37" fontId="7" fillId="0" borderId="15" xfId="0" applyNumberFormat="1" applyFont="1" applyFill="1" applyBorder="1" applyProtection="1">
      <protection locked="0"/>
    </xf>
    <xf numFmtId="37" fontId="7" fillId="0" borderId="13" xfId="0" applyNumberFormat="1" applyFont="1" applyFill="1" applyBorder="1" applyProtection="1">
      <protection locked="0"/>
    </xf>
    <xf numFmtId="37" fontId="7" fillId="0" borderId="19" xfId="0" applyNumberFormat="1" applyFont="1" applyFill="1" applyBorder="1" applyProtection="1">
      <protection locked="0"/>
    </xf>
    <xf numFmtId="37" fontId="7" fillId="0" borderId="2" xfId="0" applyNumberFormat="1" applyFont="1" applyFill="1" applyBorder="1" applyProtection="1">
      <protection locked="0"/>
    </xf>
    <xf numFmtId="37" fontId="7" fillId="0" borderId="7" xfId="0" applyNumberFormat="1" applyFont="1" applyFill="1" applyBorder="1" applyProtection="1">
      <protection locked="0"/>
    </xf>
    <xf numFmtId="37" fontId="7" fillId="0" borderId="20" xfId="0" applyNumberFormat="1" applyFont="1" applyFill="1" applyBorder="1" applyProtection="1">
      <protection locked="0"/>
    </xf>
    <xf numFmtId="49" fontId="7" fillId="0" borderId="3" xfId="0" applyNumberFormat="1" applyFont="1" applyFill="1" applyBorder="1" applyAlignment="1" applyProtection="1">
      <alignment horizontal="center"/>
      <protection locked="0"/>
    </xf>
    <xf numFmtId="49" fontId="7" fillId="0" borderId="15" xfId="0" applyNumberFormat="1" applyFont="1" applyFill="1" applyBorder="1" applyAlignment="1" applyProtection="1">
      <alignment horizontal="center"/>
      <protection locked="0"/>
    </xf>
    <xf numFmtId="37" fontId="7" fillId="0" borderId="2" xfId="0" applyNumberFormat="1" applyFont="1" applyFill="1" applyBorder="1"/>
    <xf numFmtId="37" fontId="7" fillId="0" borderId="7" xfId="0" applyNumberFormat="1" applyFont="1" applyFill="1" applyBorder="1"/>
    <xf numFmtId="37" fontId="7" fillId="0" borderId="20" xfId="0" applyNumberFormat="1" applyFont="1" applyFill="1" applyBorder="1"/>
    <xf numFmtId="37" fontId="7" fillId="0" borderId="21" xfId="0" applyNumberFormat="1" applyFont="1" applyFill="1" applyBorder="1"/>
    <xf numFmtId="37" fontId="7" fillId="0" borderId="1" xfId="1" applyNumberFormat="1" applyFont="1" applyFill="1" applyBorder="1" applyProtection="1">
      <protection locked="0"/>
    </xf>
    <xf numFmtId="0" fontId="7" fillId="0" borderId="15" xfId="0" applyFont="1" applyFill="1" applyBorder="1" applyProtection="1">
      <protection locked="0"/>
    </xf>
    <xf numFmtId="37" fontId="7" fillId="0" borderId="15" xfId="1" applyNumberFormat="1" applyFont="1" applyFill="1" applyBorder="1" applyAlignment="1" applyProtection="1">
      <protection locked="0"/>
    </xf>
    <xf numFmtId="37" fontId="7" fillId="0" borderId="15" xfId="1" applyNumberFormat="1" applyFont="1" applyFill="1" applyBorder="1" applyProtection="1">
      <protection locked="0"/>
    </xf>
    <xf numFmtId="0" fontId="7" fillId="0" borderId="2" xfId="0" applyFont="1" applyFill="1" applyBorder="1" applyProtection="1">
      <protection locked="0"/>
    </xf>
    <xf numFmtId="37" fontId="7" fillId="0" borderId="2" xfId="1" applyNumberFormat="1" applyFont="1" applyFill="1" applyBorder="1" applyProtection="1">
      <protection locked="0"/>
    </xf>
    <xf numFmtId="37" fontId="7" fillId="0" borderId="3" xfId="0" applyNumberFormat="1" applyFont="1" applyFill="1" applyBorder="1" applyProtection="1">
      <protection locked="0"/>
    </xf>
    <xf numFmtId="49" fontId="3" fillId="0" borderId="5" xfId="0" applyNumberFormat="1" applyFont="1" applyFill="1" applyBorder="1" applyProtection="1">
      <protection locked="0"/>
    </xf>
    <xf numFmtId="37" fontId="7" fillId="0" borderId="1" xfId="0" applyNumberFormat="1" applyFont="1" applyFill="1" applyBorder="1" applyProtection="1">
      <protection locked="0"/>
    </xf>
    <xf numFmtId="37" fontId="7" fillId="0" borderId="4" xfId="0" applyNumberFormat="1" applyFont="1" applyFill="1" applyBorder="1" applyProtection="1">
      <protection locked="0"/>
    </xf>
    <xf numFmtId="37" fontId="7" fillId="0" borderId="22" xfId="0" applyNumberFormat="1" applyFont="1" applyFill="1" applyBorder="1" applyProtection="1">
      <protection locked="0"/>
    </xf>
    <xf numFmtId="0" fontId="3" fillId="0" borderId="1" xfId="0" applyFont="1" applyFill="1" applyBorder="1" applyAlignment="1">
      <alignment vertical="center"/>
    </xf>
    <xf numFmtId="49" fontId="3" fillId="0" borderId="2" xfId="0" applyNumberFormat="1" applyFont="1" applyFill="1" applyBorder="1" applyAlignment="1">
      <alignment horizontal="center"/>
    </xf>
    <xf numFmtId="49" fontId="3" fillId="0" borderId="20" xfId="0" applyNumberFormat="1" applyFont="1" applyFill="1" applyBorder="1" applyAlignment="1">
      <alignment horizontal="center"/>
    </xf>
    <xf numFmtId="0" fontId="3" fillId="0" borderId="15" xfId="0" applyNumberFormat="1" applyFont="1" applyFill="1" applyBorder="1" applyAlignment="1" applyProtection="1">
      <alignment horizontal="center"/>
      <protection locked="0"/>
    </xf>
    <xf numFmtId="49" fontId="3" fillId="0" borderId="15" xfId="0" applyNumberFormat="1" applyFont="1" applyFill="1" applyBorder="1" applyAlignment="1" applyProtection="1">
      <alignment horizontal="center"/>
      <protection locked="0"/>
    </xf>
    <xf numFmtId="37" fontId="3" fillId="0" borderId="15" xfId="0" applyNumberFormat="1" applyFont="1" applyFill="1" applyBorder="1" applyAlignment="1" applyProtection="1">
      <alignment horizontal="right"/>
      <protection locked="0"/>
    </xf>
    <xf numFmtId="37" fontId="3" fillId="0" borderId="13" xfId="0" applyNumberFormat="1" applyFont="1" applyFill="1" applyBorder="1" applyAlignment="1" applyProtection="1">
      <alignment horizontal="right"/>
      <protection locked="0"/>
    </xf>
    <xf numFmtId="37" fontId="3" fillId="0" borderId="18" xfId="0" applyNumberFormat="1" applyFont="1" applyFill="1" applyBorder="1" applyAlignment="1" applyProtection="1">
      <alignment horizontal="right"/>
      <protection locked="0"/>
    </xf>
    <xf numFmtId="37" fontId="3" fillId="0" borderId="19" xfId="0" applyNumberFormat="1" applyFont="1" applyFill="1" applyBorder="1" applyAlignment="1" applyProtection="1">
      <alignment horizontal="right"/>
      <protection locked="0"/>
    </xf>
    <xf numFmtId="0" fontId="3" fillId="0" borderId="2"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center"/>
      <protection locked="0"/>
    </xf>
    <xf numFmtId="37" fontId="3" fillId="0" borderId="2" xfId="0" applyNumberFormat="1" applyFont="1" applyFill="1" applyBorder="1" applyAlignment="1" applyProtection="1">
      <alignment horizontal="right"/>
      <protection locked="0"/>
    </xf>
    <xf numFmtId="37" fontId="3" fillId="0" borderId="7" xfId="0" applyNumberFormat="1" applyFont="1" applyFill="1" applyBorder="1" applyAlignment="1" applyProtection="1">
      <alignment horizontal="right"/>
      <protection locked="0"/>
    </xf>
    <xf numFmtId="37" fontId="3" fillId="0" borderId="20" xfId="0" applyNumberFormat="1" applyFont="1" applyFill="1" applyBorder="1" applyAlignment="1" applyProtection="1">
      <alignment horizontal="right"/>
      <protection locked="0"/>
    </xf>
    <xf numFmtId="0" fontId="3" fillId="0" borderId="13" xfId="0" applyNumberFormat="1" applyFont="1" applyFill="1" applyBorder="1" applyAlignment="1" applyProtection="1">
      <alignment horizontal="center"/>
      <protection locked="0"/>
    </xf>
    <xf numFmtId="0" fontId="3" fillId="0" borderId="7" xfId="0" applyNumberFormat="1" applyFont="1" applyFill="1" applyBorder="1" applyAlignment="1" applyProtection="1">
      <alignment horizontal="center"/>
      <protection locked="0"/>
    </xf>
    <xf numFmtId="37" fontId="3" fillId="0" borderId="3" xfId="0" applyNumberFormat="1" applyFont="1" applyFill="1" applyBorder="1" applyAlignment="1" applyProtection="1">
      <alignment horizontal="right"/>
      <protection locked="0"/>
    </xf>
    <xf numFmtId="37" fontId="3" fillId="0" borderId="4" xfId="0" applyNumberFormat="1" applyFont="1" applyFill="1" applyBorder="1" applyAlignment="1" applyProtection="1">
      <alignment horizontal="right"/>
      <protection locked="0"/>
    </xf>
    <xf numFmtId="37" fontId="3" fillId="0" borderId="33" xfId="0" applyNumberFormat="1" applyFont="1" applyFill="1" applyBorder="1" applyAlignment="1" applyProtection="1">
      <alignment horizontal="right"/>
      <protection locked="0"/>
    </xf>
    <xf numFmtId="37" fontId="3" fillId="0" borderId="3" xfId="0" applyNumberFormat="1" applyFont="1" applyFill="1" applyBorder="1" applyAlignment="1" applyProtection="1">
      <protection locked="0"/>
    </xf>
    <xf numFmtId="37" fontId="3" fillId="0" borderId="1" xfId="0" applyNumberFormat="1" applyFont="1" applyFill="1" applyBorder="1" applyAlignment="1" applyProtection="1">
      <alignment horizontal="right"/>
      <protection locked="0"/>
    </xf>
    <xf numFmtId="37" fontId="3" fillId="0" borderId="33" xfId="0" applyNumberFormat="1" applyFont="1" applyFill="1" applyBorder="1" applyAlignment="1" applyProtection="1">
      <protection locked="0"/>
    </xf>
    <xf numFmtId="37" fontId="3" fillId="0" borderId="21" xfId="0" applyNumberFormat="1" applyFont="1" applyFill="1" applyBorder="1" applyAlignment="1" applyProtection="1">
      <protection locked="0"/>
    </xf>
    <xf numFmtId="0" fontId="3" fillId="0" borderId="3" xfId="0" applyNumberFormat="1" applyFont="1" applyFill="1" applyBorder="1" applyAlignment="1">
      <alignment horizontal="center"/>
    </xf>
    <xf numFmtId="0" fontId="3" fillId="0" borderId="3" xfId="0" applyNumberFormat="1" applyFont="1" applyFill="1" applyBorder="1" applyAlignment="1"/>
    <xf numFmtId="0" fontId="3" fillId="0" borderId="3" xfId="0" applyNumberFormat="1" applyFont="1" applyFill="1" applyBorder="1" applyAlignment="1" applyProtection="1">
      <alignment horizontal="center"/>
      <protection locked="0"/>
    </xf>
    <xf numFmtId="0" fontId="3" fillId="0" borderId="12" xfId="0" applyNumberFormat="1" applyFont="1" applyFill="1" applyBorder="1" applyProtection="1">
      <protection locked="0"/>
    </xf>
    <xf numFmtId="37" fontId="7" fillId="0" borderId="10" xfId="0" applyNumberFormat="1" applyFont="1" applyFill="1" applyBorder="1" applyProtection="1">
      <protection locked="0"/>
    </xf>
    <xf numFmtId="37" fontId="7" fillId="0" borderId="18" xfId="0" applyNumberFormat="1" applyFont="1" applyFill="1" applyBorder="1" applyProtection="1">
      <protection locked="0"/>
    </xf>
    <xf numFmtId="0" fontId="3" fillId="0" borderId="3" xfId="0" applyNumberFormat="1" applyFont="1" applyFill="1" applyBorder="1" applyProtection="1">
      <protection locked="0"/>
    </xf>
    <xf numFmtId="49" fontId="3" fillId="0" borderId="3" xfId="0" applyNumberFormat="1" applyFont="1" applyFill="1" applyBorder="1" applyAlignment="1" applyProtection="1">
      <alignment horizontal="center"/>
      <protection locked="0"/>
    </xf>
    <xf numFmtId="49" fontId="3" fillId="0" borderId="3" xfId="0" applyNumberFormat="1" applyFont="1" applyFill="1" applyBorder="1" applyProtection="1">
      <protection locked="0"/>
    </xf>
    <xf numFmtId="37" fontId="3" fillId="0" borderId="22" xfId="0" applyNumberFormat="1" applyFont="1" applyFill="1" applyBorder="1" applyAlignment="1" applyProtection="1">
      <alignment horizontal="right"/>
      <protection locked="0"/>
    </xf>
    <xf numFmtId="49" fontId="3" fillId="0" borderId="15" xfId="0" applyNumberFormat="1" applyFont="1" applyFill="1" applyBorder="1" applyAlignment="1" applyProtection="1">
      <protection locked="0"/>
    </xf>
    <xf numFmtId="49" fontId="3" fillId="0" borderId="2" xfId="0" applyNumberFormat="1" applyFont="1" applyFill="1" applyBorder="1" applyAlignment="1" applyProtection="1">
      <protection locked="0"/>
    </xf>
    <xf numFmtId="0" fontId="13" fillId="0" borderId="3" xfId="0" applyNumberFormat="1" applyFont="1" applyFill="1" applyBorder="1" applyAlignment="1"/>
    <xf numFmtId="0" fontId="3" fillId="0" borderId="7" xfId="0" applyNumberFormat="1" applyFont="1" applyFill="1" applyBorder="1" applyAlignment="1" applyProtection="1">
      <protection locked="0"/>
    </xf>
    <xf numFmtId="0" fontId="3" fillId="0" borderId="2" xfId="0" applyNumberFormat="1" applyFont="1" applyFill="1" applyBorder="1" applyAlignment="1" applyProtection="1">
      <protection locked="0"/>
    </xf>
    <xf numFmtId="37" fontId="3" fillId="0" borderId="3" xfId="0" applyNumberFormat="1" applyFont="1" applyFill="1" applyBorder="1" applyProtection="1">
      <protection locked="0"/>
    </xf>
    <xf numFmtId="37" fontId="3" fillId="0" borderId="4" xfId="0" applyNumberFormat="1" applyFont="1" applyFill="1" applyBorder="1" applyProtection="1">
      <protection locked="0"/>
    </xf>
    <xf numFmtId="37" fontId="3" fillId="0" borderId="22" xfId="0" applyNumberFormat="1" applyFont="1" applyFill="1" applyBorder="1" applyProtection="1">
      <protection locked="0"/>
    </xf>
    <xf numFmtId="0" fontId="3" fillId="0" borderId="15" xfId="0" applyFont="1" applyFill="1" applyBorder="1" applyProtection="1">
      <protection locked="0"/>
    </xf>
    <xf numFmtId="49" fontId="17" fillId="0" borderId="2" xfId="0" applyNumberFormat="1" applyFont="1" applyFill="1" applyBorder="1" applyAlignment="1" applyProtection="1">
      <alignment horizontal="center"/>
      <protection locked="0"/>
    </xf>
    <xf numFmtId="49" fontId="3" fillId="0" borderId="3" xfId="0" applyNumberFormat="1" applyFont="1" applyFill="1" applyBorder="1" applyAlignment="1" applyProtection="1">
      <alignment horizontal="left"/>
      <protection locked="0"/>
    </xf>
    <xf numFmtId="49" fontId="3" fillId="0" borderId="4" xfId="0" applyNumberFormat="1" applyFont="1" applyFill="1" applyBorder="1" applyAlignment="1" applyProtection="1">
      <alignment horizontal="left"/>
    </xf>
    <xf numFmtId="49" fontId="3" fillId="0" borderId="5" xfId="0" applyNumberFormat="1" applyFont="1" applyFill="1" applyBorder="1" applyAlignment="1" applyProtection="1">
      <alignment horizontal="center"/>
    </xf>
    <xf numFmtId="37" fontId="3" fillId="0" borderId="3" xfId="0" applyNumberFormat="1" applyFont="1" applyFill="1" applyBorder="1" applyAlignment="1" applyProtection="1">
      <alignment horizontal="right"/>
    </xf>
    <xf numFmtId="37" fontId="7" fillId="0" borderId="3" xfId="0" applyNumberFormat="1" applyFont="1" applyFill="1" applyBorder="1" applyAlignment="1" applyProtection="1">
      <alignment horizontal="right"/>
      <protection locked="0"/>
    </xf>
    <xf numFmtId="37" fontId="7" fillId="0" borderId="3" xfId="0" applyNumberFormat="1" applyFont="1" applyFill="1" applyBorder="1" applyAlignment="1">
      <alignment horizontal="right"/>
    </xf>
    <xf numFmtId="37" fontId="7" fillId="0" borderId="3" xfId="0" applyNumberFormat="1" applyFont="1" applyBorder="1" applyAlignment="1">
      <alignment horizontal="right"/>
    </xf>
    <xf numFmtId="37" fontId="7" fillId="0" borderId="6" xfId="0" applyNumberFormat="1" applyFont="1" applyFill="1" applyBorder="1" applyAlignment="1" applyProtection="1">
      <alignment horizontal="right"/>
      <protection locked="0"/>
    </xf>
    <xf numFmtId="37" fontId="7" fillId="0" borderId="32" xfId="0" applyNumberFormat="1" applyFont="1" applyFill="1" applyBorder="1" applyAlignment="1" applyProtection="1">
      <alignment horizontal="right"/>
      <protection locked="0"/>
    </xf>
    <xf numFmtId="37" fontId="7" fillId="0" borderId="33" xfId="0" applyNumberFormat="1" applyFont="1" applyFill="1" applyBorder="1" applyAlignment="1" applyProtection="1">
      <alignment horizontal="right"/>
      <protection locked="0"/>
    </xf>
    <xf numFmtId="37" fontId="7" fillId="0" borderId="33" xfId="0" applyNumberFormat="1" applyFont="1" applyBorder="1" applyAlignment="1">
      <alignment horizontal="right"/>
    </xf>
    <xf numFmtId="37" fontId="7" fillId="0" borderId="5" xfId="0" applyNumberFormat="1" applyFont="1" applyBorder="1" applyAlignment="1">
      <alignment horizontal="right"/>
    </xf>
    <xf numFmtId="37" fontId="7" fillId="0" borderId="21" xfId="0" applyNumberFormat="1" applyFont="1" applyBorder="1" applyAlignment="1">
      <alignment horizontal="right"/>
    </xf>
    <xf numFmtId="37" fontId="7" fillId="0" borderId="11" xfId="0" applyNumberFormat="1" applyFont="1" applyFill="1" applyBorder="1" applyAlignment="1" applyProtection="1">
      <alignment horizontal="right"/>
      <protection locked="0"/>
    </xf>
    <xf numFmtId="37" fontId="7" fillId="0" borderId="4" xfId="0" applyNumberFormat="1" applyFont="1" applyBorder="1" applyAlignment="1">
      <alignment horizontal="right"/>
    </xf>
    <xf numFmtId="37" fontId="7" fillId="0" borderId="25" xfId="0" applyNumberFormat="1" applyFont="1" applyFill="1" applyBorder="1" applyAlignment="1" applyProtection="1">
      <alignment horizontal="right"/>
      <protection locked="0"/>
    </xf>
    <xf numFmtId="0" fontId="11" fillId="0" borderId="3" xfId="0" applyNumberFormat="1" applyFont="1" applyFill="1" applyBorder="1" applyAlignment="1" applyProtection="1">
      <alignment horizontal="center"/>
      <protection locked="0"/>
    </xf>
    <xf numFmtId="0" fontId="3" fillId="0" borderId="1" xfId="0" applyFont="1" applyBorder="1" applyAlignment="1">
      <alignment horizontal="left"/>
    </xf>
    <xf numFmtId="0" fontId="3" fillId="0" borderId="5" xfId="0" applyFont="1" applyBorder="1" applyAlignment="1">
      <alignment horizontal="center"/>
    </xf>
    <xf numFmtId="0" fontId="3" fillId="0" borderId="1" xfId="0" applyFont="1" applyFill="1" applyBorder="1" applyAlignment="1">
      <alignment vertical="center"/>
    </xf>
    <xf numFmtId="0" fontId="7" fillId="0" borderId="13" xfId="0" applyFont="1" applyBorder="1" applyAlignment="1">
      <alignment horizontal="center"/>
    </xf>
    <xf numFmtId="0" fontId="7" fillId="0" borderId="14" xfId="0" applyFont="1" applyBorder="1" applyAlignment="1">
      <alignment horizontal="center"/>
    </xf>
    <xf numFmtId="49" fontId="3" fillId="0" borderId="7" xfId="0" applyNumberFormat="1" applyFont="1" applyBorder="1" applyAlignment="1">
      <alignment horizontal="center"/>
    </xf>
    <xf numFmtId="49" fontId="3" fillId="0" borderId="9" xfId="0" applyNumberFormat="1" applyFont="1" applyBorder="1" applyAlignment="1">
      <alignment horizontal="center"/>
    </xf>
    <xf numFmtId="0" fontId="3" fillId="0" borderId="13" xfId="0" applyNumberFormat="1" applyFont="1" applyBorder="1" applyAlignment="1">
      <alignment horizontal="center"/>
    </xf>
    <xf numFmtId="0" fontId="3" fillId="0" borderId="0" xfId="0" applyNumberFormat="1" applyFont="1" applyBorder="1" applyAlignment="1">
      <alignment horizontal="center"/>
    </xf>
    <xf numFmtId="0" fontId="3" fillId="0" borderId="14" xfId="0" applyNumberFormat="1" applyFont="1" applyBorder="1" applyAlignment="1">
      <alignment horizontal="center"/>
    </xf>
    <xf numFmtId="0" fontId="3" fillId="0" borderId="13" xfId="0" applyNumberFormat="1" applyFont="1" applyFill="1" applyBorder="1" applyAlignment="1">
      <alignment horizontal="center"/>
    </xf>
    <xf numFmtId="49" fontId="3" fillId="0" borderId="45" xfId="0" applyNumberFormat="1" applyFont="1" applyBorder="1" applyAlignment="1">
      <alignment horizontal="center"/>
    </xf>
    <xf numFmtId="49" fontId="3" fillId="0" borderId="46" xfId="0" applyNumberFormat="1" applyFont="1" applyBorder="1" applyAlignment="1">
      <alignment horizontal="center"/>
    </xf>
    <xf numFmtId="37" fontId="3" fillId="0" borderId="4" xfId="0" applyNumberFormat="1" applyFont="1" applyBorder="1" applyAlignment="1">
      <alignment horizontal="right"/>
    </xf>
    <xf numFmtId="37" fontId="3" fillId="0" borderId="22" xfId="0" applyNumberFormat="1" applyFont="1" applyBorder="1" applyAlignment="1">
      <alignment horizontal="right"/>
    </xf>
    <xf numFmtId="0" fontId="3" fillId="0" borderId="1" xfId="0" applyFont="1" applyBorder="1" applyAlignment="1" applyProtection="1">
      <alignment horizontal="left"/>
    </xf>
    <xf numFmtId="0" fontId="3" fillId="0" borderId="1" xfId="0" applyFont="1" applyFill="1" applyBorder="1" applyAlignment="1" applyProtection="1">
      <alignment vertical="center"/>
    </xf>
    <xf numFmtId="0" fontId="7" fillId="0" borderId="15" xfId="0" applyFont="1" applyBorder="1" applyProtection="1"/>
    <xf numFmtId="0" fontId="7" fillId="0" borderId="15" xfId="0" quotePrefix="1" applyFont="1" applyBorder="1" applyAlignment="1" applyProtection="1">
      <alignment horizontal="center"/>
    </xf>
    <xf numFmtId="0" fontId="7" fillId="0" borderId="13" xfId="0" quotePrefix="1" applyFont="1" applyBorder="1" applyAlignment="1" applyProtection="1">
      <alignment horizontal="center"/>
    </xf>
    <xf numFmtId="0" fontId="7" fillId="0" borderId="19" xfId="0" quotePrefix="1" applyFont="1" applyBorder="1" applyAlignment="1" applyProtection="1">
      <alignment horizontal="center"/>
    </xf>
    <xf numFmtId="0" fontId="7" fillId="0" borderId="14" xfId="0" applyFont="1" applyBorder="1" applyAlignment="1" applyProtection="1">
      <alignment horizontal="center"/>
    </xf>
    <xf numFmtId="0" fontId="7" fillId="0" borderId="15" xfId="0" applyFont="1" applyBorder="1" applyAlignment="1" applyProtection="1">
      <alignment horizontal="center"/>
    </xf>
    <xf numFmtId="0" fontId="7" fillId="0" borderId="13" xfId="0" applyFont="1" applyBorder="1" applyAlignment="1" applyProtection="1">
      <alignment horizontal="center"/>
    </xf>
    <xf numFmtId="0" fontId="7" fillId="0" borderId="19" xfId="0" applyFont="1" applyBorder="1" applyAlignment="1" applyProtection="1">
      <alignment horizontal="center"/>
    </xf>
    <xf numFmtId="49" fontId="3" fillId="0" borderId="2" xfId="0" applyNumberFormat="1" applyFont="1" applyBorder="1" applyAlignment="1" applyProtection="1">
      <alignment horizontal="center"/>
    </xf>
    <xf numFmtId="49" fontId="3" fillId="0" borderId="7" xfId="0" applyNumberFormat="1" applyFont="1" applyBorder="1" applyAlignment="1" applyProtection="1">
      <alignment horizontal="center"/>
    </xf>
    <xf numFmtId="49" fontId="3" fillId="0" borderId="20" xfId="0" applyNumberFormat="1" applyFont="1" applyBorder="1" applyAlignment="1" applyProtection="1">
      <alignment horizontal="center"/>
    </xf>
    <xf numFmtId="49" fontId="3" fillId="0" borderId="9" xfId="0" applyNumberFormat="1" applyFont="1" applyBorder="1" applyAlignment="1" applyProtection="1">
      <alignment horizontal="center"/>
    </xf>
    <xf numFmtId="49" fontId="3" fillId="0" borderId="3" xfId="0" applyNumberFormat="1" applyFont="1" applyFill="1" applyBorder="1" applyAlignment="1" applyProtection="1">
      <alignment horizontal="center"/>
    </xf>
    <xf numFmtId="49" fontId="3" fillId="0" borderId="3" xfId="0" applyNumberFormat="1" applyFont="1" applyFill="1" applyBorder="1" applyProtection="1"/>
    <xf numFmtId="37" fontId="7" fillId="0" borderId="5" xfId="0" applyNumberFormat="1" applyFont="1" applyBorder="1" applyProtection="1"/>
    <xf numFmtId="37" fontId="7" fillId="0" borderId="12" xfId="0" applyNumberFormat="1" applyFont="1" applyBorder="1" applyProtection="1"/>
    <xf numFmtId="37" fontId="7" fillId="0" borderId="1" xfId="0" applyNumberFormat="1" applyFont="1" applyFill="1" applyBorder="1" applyProtection="1"/>
    <xf numFmtId="37" fontId="7" fillId="0" borderId="10" xfId="0" applyNumberFormat="1" applyFont="1" applyFill="1" applyBorder="1" applyProtection="1"/>
    <xf numFmtId="37" fontId="7" fillId="0" borderId="18" xfId="0" applyNumberFormat="1" applyFont="1" applyFill="1" applyBorder="1" applyProtection="1"/>
    <xf numFmtId="37" fontId="7" fillId="0" borderId="16" xfId="0" applyNumberFormat="1" applyFont="1" applyBorder="1" applyProtection="1"/>
    <xf numFmtId="37" fontId="7" fillId="0" borderId="40" xfId="0" applyNumberFormat="1" applyFont="1" applyBorder="1" applyProtection="1"/>
    <xf numFmtId="37" fontId="7" fillId="0" borderId="17" xfId="0" applyNumberFormat="1" applyFont="1" applyBorder="1" applyProtection="1"/>
    <xf numFmtId="37" fontId="7" fillId="0" borderId="41" xfId="0" applyNumberFormat="1" applyFont="1" applyBorder="1" applyProtection="1"/>
    <xf numFmtId="49" fontId="3" fillId="0" borderId="3" xfId="0" quotePrefix="1" applyNumberFormat="1" applyFont="1" applyFill="1" applyBorder="1" applyAlignment="1" applyProtection="1">
      <alignment horizontal="left"/>
    </xf>
    <xf numFmtId="49" fontId="3" fillId="0" borderId="3" xfId="0" applyNumberFormat="1" applyFont="1" applyFill="1" applyBorder="1" applyAlignment="1" applyProtection="1"/>
    <xf numFmtId="0" fontId="5" fillId="0" borderId="0" xfId="0" quotePrefix="1" applyFont="1" applyProtection="1"/>
    <xf numFmtId="0" fontId="0" fillId="0" borderId="0" xfId="0" applyProtection="1"/>
    <xf numFmtId="0" fontId="3" fillId="0" borderId="15" xfId="0" applyNumberFormat="1" applyFont="1" applyBorder="1" applyAlignment="1" applyProtection="1">
      <alignment horizontal="left" indent="1"/>
    </xf>
    <xf numFmtId="0" fontId="3" fillId="0" borderId="15" xfId="0" quotePrefix="1" applyNumberFormat="1" applyFont="1" applyBorder="1" applyAlignment="1" applyProtection="1">
      <alignment horizontal="center"/>
    </xf>
    <xf numFmtId="49" fontId="3" fillId="0" borderId="1" xfId="0" quotePrefix="1" applyNumberFormat="1" applyFont="1" applyBorder="1" applyAlignment="1" applyProtection="1">
      <alignment horizontal="center"/>
    </xf>
    <xf numFmtId="49" fontId="3" fillId="0" borderId="10" xfId="0" quotePrefix="1" applyNumberFormat="1" applyFont="1" applyBorder="1" applyAlignment="1" applyProtection="1">
      <alignment horizontal="center"/>
    </xf>
    <xf numFmtId="49" fontId="3" fillId="0" borderId="18" xfId="0" quotePrefix="1" applyNumberFormat="1" applyFont="1" applyBorder="1" applyAlignment="1" applyProtection="1">
      <alignment horizontal="center"/>
    </xf>
    <xf numFmtId="49" fontId="3" fillId="0" borderId="12" xfId="0" applyNumberFormat="1" applyFont="1" applyBorder="1" applyAlignment="1" applyProtection="1">
      <alignment horizontal="center"/>
    </xf>
    <xf numFmtId="0" fontId="3" fillId="0" borderId="15" xfId="0" applyNumberFormat="1" applyFont="1" applyBorder="1" applyAlignment="1" applyProtection="1">
      <alignment horizontal="center"/>
    </xf>
    <xf numFmtId="0" fontId="3" fillId="0" borderId="13" xfId="0" applyNumberFormat="1" applyFont="1" applyBorder="1" applyAlignment="1" applyProtection="1">
      <alignment horizontal="center"/>
    </xf>
    <xf numFmtId="0" fontId="3" fillId="0" borderId="19" xfId="0" applyNumberFormat="1" applyFont="1" applyBorder="1" applyAlignment="1" applyProtection="1">
      <alignment horizontal="center"/>
    </xf>
    <xf numFmtId="0" fontId="3" fillId="0" borderId="14" xfId="0" applyNumberFormat="1" applyFont="1" applyBorder="1" applyAlignment="1" applyProtection="1">
      <alignment horizontal="center"/>
    </xf>
    <xf numFmtId="49" fontId="3" fillId="0" borderId="3" xfId="0" applyNumberFormat="1" applyFont="1" applyBorder="1" applyAlignment="1" applyProtection="1">
      <alignment horizontal="center"/>
    </xf>
    <xf numFmtId="37" fontId="3" fillId="0" borderId="5" xfId="0" applyNumberFormat="1" applyFont="1" applyBorder="1" applyAlignment="1" applyProtection="1">
      <alignment horizontal="right"/>
    </xf>
    <xf numFmtId="0" fontId="3" fillId="0" borderId="2" xfId="0" applyNumberFormat="1" applyFont="1" applyBorder="1" applyAlignment="1" applyProtection="1">
      <alignment horizontal="center"/>
    </xf>
    <xf numFmtId="0" fontId="3" fillId="0" borderId="7" xfId="0" applyNumberFormat="1" applyFont="1" applyBorder="1" applyAlignment="1" applyProtection="1">
      <alignment horizontal="center"/>
    </xf>
    <xf numFmtId="0" fontId="3" fillId="0" borderId="20" xfId="0" applyNumberFormat="1" applyFont="1" applyBorder="1" applyAlignment="1" applyProtection="1">
      <alignment horizontal="center"/>
    </xf>
    <xf numFmtId="0" fontId="3" fillId="0" borderId="1" xfId="0" applyFont="1" applyFill="1" applyBorder="1" applyProtection="1"/>
    <xf numFmtId="0" fontId="3" fillId="0" borderId="13" xfId="0" applyNumberFormat="1" applyFont="1" applyBorder="1" applyAlignment="1" applyProtection="1">
      <alignment horizontal="center"/>
    </xf>
    <xf numFmtId="49" fontId="3" fillId="0" borderId="5" xfId="0" applyNumberFormat="1" applyFont="1" applyBorder="1" applyAlignment="1">
      <alignment wrapText="1"/>
    </xf>
    <xf numFmtId="37" fontId="7" fillId="0" borderId="1" xfId="0" applyNumberFormat="1" applyFont="1" applyFill="1" applyBorder="1" applyAlignment="1" applyProtection="1">
      <alignment horizontal="right"/>
      <protection locked="0"/>
    </xf>
    <xf numFmtId="0" fontId="3" fillId="0" borderId="13" xfId="0" applyNumberFormat="1" applyFont="1" applyBorder="1" applyAlignment="1" applyProtection="1">
      <alignment horizontal="center"/>
    </xf>
    <xf numFmtId="0" fontId="3" fillId="0" borderId="14" xfId="0" applyNumberFormat="1" applyFont="1" applyBorder="1" applyAlignment="1" applyProtection="1">
      <alignment horizontal="center"/>
    </xf>
    <xf numFmtId="49" fontId="3" fillId="0" borderId="7" xfId="0" applyNumberFormat="1" applyFont="1" applyBorder="1" applyAlignment="1" applyProtection="1">
      <alignment horizontal="center"/>
    </xf>
    <xf numFmtId="49" fontId="3" fillId="0" borderId="9" xfId="0" applyNumberFormat="1" applyFont="1" applyBorder="1" applyAlignment="1" applyProtection="1">
      <alignment horizontal="center"/>
    </xf>
    <xf numFmtId="37" fontId="7" fillId="5" borderId="3" xfId="0" applyNumberFormat="1" applyFont="1" applyFill="1" applyBorder="1" applyAlignment="1" applyProtection="1">
      <alignment horizontal="right"/>
    </xf>
    <xf numFmtId="37" fontId="7" fillId="5" borderId="4" xfId="0" applyNumberFormat="1" applyFont="1" applyFill="1" applyBorder="1" applyAlignment="1" applyProtection="1">
      <alignment horizontal="right"/>
    </xf>
    <xf numFmtId="37" fontId="7" fillId="5" borderId="21" xfId="0" applyNumberFormat="1" applyFont="1" applyFill="1" applyBorder="1" applyAlignment="1" applyProtection="1">
      <alignment horizontal="right"/>
    </xf>
    <xf numFmtId="37" fontId="7" fillId="5" borderId="5" xfId="0" applyNumberFormat="1" applyFont="1" applyFill="1" applyBorder="1" applyAlignment="1" applyProtection="1">
      <alignment horizontal="right"/>
    </xf>
    <xf numFmtId="0" fontId="3" fillId="0" borderId="1" xfId="0" applyNumberFormat="1" applyFont="1" applyBorder="1" applyAlignment="1" applyProtection="1">
      <alignment horizontal="center"/>
    </xf>
    <xf numFmtId="37" fontId="3" fillId="0" borderId="1" xfId="0" applyNumberFormat="1" applyFont="1" applyBorder="1" applyAlignment="1" applyProtection="1">
      <alignment horizontal="center"/>
    </xf>
    <xf numFmtId="0" fontId="3" fillId="0" borderId="25" xfId="0" applyNumberFormat="1" applyFont="1" applyBorder="1" applyAlignment="1" applyProtection="1">
      <alignment horizontal="center"/>
    </xf>
    <xf numFmtId="0" fontId="3" fillId="0" borderId="34" xfId="0" applyNumberFormat="1" applyFont="1" applyBorder="1" applyAlignment="1" applyProtection="1">
      <alignment horizontal="center"/>
    </xf>
    <xf numFmtId="0" fontId="3" fillId="0" borderId="14" xfId="0" quotePrefix="1" applyNumberFormat="1" applyFont="1" applyBorder="1" applyAlignment="1" applyProtection="1">
      <alignment horizontal="center"/>
    </xf>
    <xf numFmtId="0" fontId="3" fillId="0" borderId="28" xfId="0" applyNumberFormat="1" applyFont="1" applyBorder="1" applyAlignment="1" applyProtection="1">
      <alignment horizontal="center"/>
    </xf>
    <xf numFmtId="0" fontId="3" fillId="0" borderId="29" xfId="0" applyNumberFormat="1" applyFont="1" applyBorder="1" applyAlignment="1" applyProtection="1">
      <alignment horizontal="center"/>
    </xf>
    <xf numFmtId="0" fontId="10" fillId="0" borderId="0" xfId="0" applyNumberFormat="1" applyFont="1" applyBorder="1" applyAlignment="1" applyProtection="1">
      <alignment horizontal="center"/>
    </xf>
    <xf numFmtId="0" fontId="10" fillId="0" borderId="15" xfId="0" quotePrefix="1" applyNumberFormat="1" applyFont="1" applyBorder="1" applyAlignment="1" applyProtection="1">
      <alignment horizontal="center"/>
    </xf>
    <xf numFmtId="0" fontId="3" fillId="0" borderId="0" xfId="0" quotePrefix="1" applyFont="1" applyAlignment="1" applyProtection="1">
      <alignment horizontal="center"/>
    </xf>
    <xf numFmtId="0" fontId="3" fillId="0" borderId="13" xfId="0" applyNumberFormat="1" applyFont="1" applyBorder="1" applyAlignment="1" applyProtection="1">
      <alignment horizontal="left" indent="15"/>
    </xf>
    <xf numFmtId="164" fontId="3" fillId="0" borderId="39" xfId="0" applyNumberFormat="1" applyFont="1" applyBorder="1" applyAlignment="1" applyProtection="1">
      <alignment horizontal="center"/>
    </xf>
    <xf numFmtId="164" fontId="10" fillId="0" borderId="14" xfId="0" applyNumberFormat="1" applyFont="1" applyBorder="1" applyAlignment="1" applyProtection="1">
      <alignment horizontal="center"/>
    </xf>
    <xf numFmtId="164" fontId="10" fillId="0" borderId="14" xfId="0" quotePrefix="1" applyNumberFormat="1" applyFont="1" applyBorder="1" applyAlignment="1" applyProtection="1">
      <alignment horizontal="center"/>
    </xf>
    <xf numFmtId="49" fontId="3" fillId="0" borderId="30" xfId="0" applyNumberFormat="1" applyFont="1" applyBorder="1" applyAlignment="1" applyProtection="1">
      <alignment horizontal="center"/>
    </xf>
    <xf numFmtId="49" fontId="3" fillId="0" borderId="31" xfId="0" applyNumberFormat="1" applyFont="1" applyBorder="1" applyAlignment="1" applyProtection="1">
      <alignment horizontal="center"/>
    </xf>
    <xf numFmtId="37" fontId="3" fillId="5" borderId="3" xfId="0" applyNumberFormat="1" applyFont="1" applyFill="1" applyBorder="1" applyAlignment="1" applyProtection="1">
      <alignment horizontal="right"/>
    </xf>
    <xf numFmtId="37" fontId="3" fillId="5" borderId="4" xfId="0" applyNumberFormat="1" applyFont="1" applyFill="1" applyBorder="1" applyAlignment="1" applyProtection="1">
      <alignment horizontal="right"/>
    </xf>
    <xf numFmtId="37" fontId="3" fillId="5" borderId="21" xfId="0" applyNumberFormat="1" applyFont="1" applyFill="1" applyBorder="1" applyAlignment="1" applyProtection="1">
      <alignment horizontal="right"/>
    </xf>
    <xf numFmtId="37" fontId="3" fillId="0" borderId="5" xfId="0" applyNumberFormat="1" applyFont="1" applyFill="1" applyBorder="1" applyAlignment="1" applyProtection="1">
      <alignment horizontal="right"/>
    </xf>
    <xf numFmtId="37" fontId="3" fillId="3" borderId="3" xfId="0" applyNumberFormat="1" applyFont="1" applyFill="1" applyBorder="1" applyAlignment="1" applyProtection="1"/>
    <xf numFmtId="37" fontId="3" fillId="0" borderId="2" xfId="0" applyNumberFormat="1" applyFont="1" applyBorder="1" applyAlignment="1" applyProtection="1">
      <alignment horizontal="right"/>
    </xf>
    <xf numFmtId="37" fontId="3" fillId="0" borderId="7" xfId="0" applyNumberFormat="1" applyFont="1" applyBorder="1" applyAlignment="1" applyProtection="1">
      <alignment horizontal="right"/>
    </xf>
    <xf numFmtId="37" fontId="3" fillId="0" borderId="30" xfId="0" applyNumberFormat="1" applyFont="1" applyBorder="1" applyAlignment="1" applyProtection="1">
      <alignment horizontal="right"/>
    </xf>
    <xf numFmtId="37" fontId="3" fillId="0" borderId="31" xfId="0" applyNumberFormat="1" applyFont="1" applyBorder="1" applyAlignment="1" applyProtection="1">
      <alignment horizontal="right"/>
    </xf>
    <xf numFmtId="0" fontId="3" fillId="0" borderId="10" xfId="0" applyFont="1" applyBorder="1" applyAlignment="1">
      <alignment horizontal="left"/>
    </xf>
    <xf numFmtId="0" fontId="3" fillId="0" borderId="1" xfId="0" applyFont="1" applyBorder="1" applyAlignment="1">
      <alignment horizontal="left"/>
    </xf>
    <xf numFmtId="49" fontId="7" fillId="0" borderId="2" xfId="0" applyNumberFormat="1" applyFont="1" applyBorder="1" applyAlignment="1" applyProtection="1">
      <alignment horizontal="center"/>
      <protection locked="0"/>
    </xf>
    <xf numFmtId="0" fontId="7" fillId="0" borderId="7" xfId="0" applyFont="1" applyBorder="1" applyAlignment="1" applyProtection="1">
      <alignment horizontal="left" indent="1"/>
      <protection locked="0"/>
    </xf>
    <xf numFmtId="0" fontId="7" fillId="0" borderId="2" xfId="0" applyFont="1" applyBorder="1" applyAlignment="1" applyProtection="1">
      <alignment horizontal="left" indent="1"/>
      <protection locked="0"/>
    </xf>
    <xf numFmtId="0" fontId="7" fillId="0" borderId="2" xfId="0" applyFont="1" applyBorder="1" applyAlignment="1">
      <alignment horizontal="center"/>
    </xf>
    <xf numFmtId="0" fontId="7" fillId="0" borderId="1" xfId="0" applyFont="1" applyBorder="1" applyAlignment="1" applyProtection="1">
      <alignment horizontal="center"/>
      <protection locked="0"/>
    </xf>
    <xf numFmtId="0" fontId="7" fillId="0" borderId="1" xfId="0" applyNumberFormat="1" applyFont="1" applyBorder="1" applyAlignment="1" applyProtection="1">
      <alignment horizontal="center"/>
      <protection locked="0"/>
    </xf>
    <xf numFmtId="37" fontId="7" fillId="0" borderId="1" xfId="0" applyNumberFormat="1" applyFont="1" applyBorder="1" applyProtection="1">
      <protection locked="0"/>
    </xf>
    <xf numFmtId="0" fontId="7" fillId="0" borderId="15" xfId="0" applyFont="1" applyBorder="1" applyAlignment="1" applyProtection="1">
      <alignment horizontal="center"/>
      <protection locked="0"/>
    </xf>
    <xf numFmtId="0" fontId="7" fillId="0" borderId="15" xfId="0" applyNumberFormat="1" applyFont="1" applyBorder="1" applyAlignment="1" applyProtection="1">
      <alignment horizontal="center"/>
      <protection locked="0"/>
    </xf>
    <xf numFmtId="37" fontId="7" fillId="0" borderId="15" xfId="0" applyNumberFormat="1" applyFont="1" applyBorder="1" applyProtection="1">
      <protection locked="0"/>
    </xf>
    <xf numFmtId="0" fontId="7" fillId="0" borderId="2" xfId="0" applyFont="1" applyBorder="1" applyAlignment="1" applyProtection="1">
      <alignment horizontal="center"/>
      <protection locked="0"/>
    </xf>
    <xf numFmtId="0" fontId="7" fillId="0" borderId="2" xfId="0" applyNumberFormat="1" applyFont="1" applyBorder="1" applyAlignment="1" applyProtection="1">
      <alignment horizontal="center"/>
      <protection locked="0"/>
    </xf>
    <xf numFmtId="37" fontId="7" fillId="0" borderId="2" xfId="0" applyNumberFormat="1" applyFont="1" applyBorder="1" applyProtection="1">
      <protection locked="0"/>
    </xf>
    <xf numFmtId="0" fontId="15" fillId="0" borderId="0" xfId="0" applyFont="1" applyProtection="1">
      <protection locked="0"/>
    </xf>
    <xf numFmtId="37" fontId="3" fillId="0" borderId="14" xfId="0" applyNumberFormat="1" applyFont="1" applyFill="1" applyBorder="1" applyAlignment="1" applyProtection="1">
      <alignment horizontal="right"/>
      <protection locked="0"/>
    </xf>
    <xf numFmtId="37" fontId="3" fillId="0" borderId="9" xfId="0" applyNumberFormat="1" applyFont="1" applyFill="1" applyBorder="1" applyAlignment="1" applyProtection="1">
      <alignment horizontal="right"/>
      <protection locked="0"/>
    </xf>
    <xf numFmtId="49" fontId="7" fillId="0" borderId="13" xfId="0" applyNumberFormat="1" applyFont="1" applyBorder="1" applyAlignment="1">
      <alignment horizontal="center"/>
    </xf>
    <xf numFmtId="0" fontId="3" fillId="0" borderId="1" xfId="0" applyFont="1" applyBorder="1" applyAlignment="1">
      <alignment horizontal="left"/>
    </xf>
    <xf numFmtId="0" fontId="3" fillId="0" borderId="1" xfId="0" applyFont="1" applyFill="1" applyBorder="1" applyAlignment="1">
      <alignment vertical="center"/>
    </xf>
    <xf numFmtId="0" fontId="7" fillId="0" borderId="13" xfId="0" applyFont="1" applyBorder="1" applyAlignment="1">
      <alignment horizontal="center"/>
    </xf>
    <xf numFmtId="0" fontId="7" fillId="0" borderId="14" xfId="0" applyFont="1" applyBorder="1" applyAlignment="1">
      <alignment horizontal="center"/>
    </xf>
    <xf numFmtId="49" fontId="3" fillId="0" borderId="7" xfId="0" applyNumberFormat="1" applyFont="1" applyBorder="1" applyAlignment="1">
      <alignment horizontal="center"/>
    </xf>
    <xf numFmtId="49" fontId="3" fillId="0" borderId="9" xfId="0" applyNumberFormat="1" applyFont="1" applyBorder="1" applyAlignment="1">
      <alignment horizontal="center"/>
    </xf>
    <xf numFmtId="49" fontId="3" fillId="0" borderId="4" xfId="0" applyNumberFormat="1" applyFont="1" applyBorder="1" applyAlignment="1" applyProtection="1">
      <alignment horizontal="left"/>
    </xf>
    <xf numFmtId="49" fontId="3" fillId="0" borderId="5" xfId="0" applyNumberFormat="1" applyFont="1" applyBorder="1" applyAlignment="1" applyProtection="1">
      <alignment horizontal="left"/>
    </xf>
    <xf numFmtId="49" fontId="7" fillId="0" borderId="13" xfId="0" quotePrefix="1" applyNumberFormat="1" applyFont="1" applyFill="1" applyBorder="1" applyAlignment="1">
      <alignment horizontal="center"/>
    </xf>
    <xf numFmtId="17" fontId="3" fillId="0" borderId="13" xfId="0" quotePrefix="1" applyNumberFormat="1" applyFont="1" applyFill="1" applyBorder="1" applyAlignment="1">
      <alignment horizontal="center"/>
    </xf>
    <xf numFmtId="17" fontId="3" fillId="0" borderId="13" xfId="0" quotePrefix="1" applyNumberFormat="1" applyFont="1" applyFill="1" applyBorder="1" applyAlignment="1" applyProtection="1">
      <alignment horizontal="center"/>
    </xf>
    <xf numFmtId="49" fontId="3" fillId="0" borderId="13" xfId="0" quotePrefix="1" applyNumberFormat="1" applyFont="1" applyFill="1" applyBorder="1" applyAlignment="1">
      <alignment horizontal="center"/>
    </xf>
    <xf numFmtId="37" fontId="7" fillId="0" borderId="38" xfId="0" applyNumberFormat="1" applyFont="1" applyBorder="1" applyAlignment="1">
      <alignment horizontal="right"/>
    </xf>
    <xf numFmtId="37" fontId="7" fillId="0" borderId="33" xfId="0" applyNumberFormat="1" applyFont="1" applyBorder="1"/>
    <xf numFmtId="0" fontId="6" fillId="0" borderId="0" xfId="2" applyProtection="1">
      <protection locked="0"/>
    </xf>
    <xf numFmtId="0" fontId="6" fillId="0" borderId="0" xfId="2"/>
    <xf numFmtId="0" fontId="3" fillId="0" borderId="1" xfId="2" applyFont="1" applyBorder="1"/>
    <xf numFmtId="49" fontId="7" fillId="0" borderId="2" xfId="2" applyNumberFormat="1" applyFont="1" applyBorder="1" applyAlignment="1" applyProtection="1">
      <alignment horizontal="center"/>
      <protection locked="0"/>
    </xf>
    <xf numFmtId="0" fontId="7" fillId="0" borderId="1" xfId="2" applyFont="1" applyBorder="1"/>
    <xf numFmtId="0" fontId="7" fillId="0" borderId="1" xfId="2" quotePrefix="1" applyFont="1" applyBorder="1" applyAlignment="1">
      <alignment horizontal="center"/>
    </xf>
    <xf numFmtId="0" fontId="7" fillId="0" borderId="10" xfId="2" quotePrefix="1" applyFont="1" applyBorder="1" applyAlignment="1">
      <alignment horizontal="center"/>
    </xf>
    <xf numFmtId="0" fontId="7" fillId="0" borderId="18" xfId="2" quotePrefix="1" applyFont="1" applyBorder="1" applyAlignment="1">
      <alignment horizontal="center"/>
    </xf>
    <xf numFmtId="0" fontId="7" fillId="0" borderId="12" xfId="2" applyFont="1" applyBorder="1" applyAlignment="1">
      <alignment horizontal="center"/>
    </xf>
    <xf numFmtId="0" fontId="7" fillId="0" borderId="15" xfId="2" applyFont="1" applyBorder="1" applyAlignment="1">
      <alignment horizontal="center"/>
    </xf>
    <xf numFmtId="0" fontId="7" fillId="0" borderId="19" xfId="2" applyFont="1" applyBorder="1" applyAlignment="1">
      <alignment horizontal="center"/>
    </xf>
    <xf numFmtId="0" fontId="7" fillId="0" borderId="15" xfId="2" applyFont="1" applyBorder="1"/>
    <xf numFmtId="49" fontId="3" fillId="0" borderId="2" xfId="2" applyNumberFormat="1" applyFont="1" applyBorder="1" applyAlignment="1">
      <alignment horizontal="center"/>
    </xf>
    <xf numFmtId="49" fontId="3" fillId="0" borderId="20" xfId="2" applyNumberFormat="1" applyFont="1" applyBorder="1" applyAlignment="1">
      <alignment horizontal="center"/>
    </xf>
    <xf numFmtId="49" fontId="7" fillId="0" borderId="3" xfId="2" applyNumberFormat="1" applyFont="1" applyBorder="1" applyAlignment="1" applyProtection="1">
      <alignment horizontal="center"/>
      <protection locked="0"/>
    </xf>
    <xf numFmtId="49" fontId="7" fillId="0" borderId="3" xfId="2" applyNumberFormat="1" applyFont="1" applyBorder="1" applyProtection="1">
      <protection locked="0"/>
    </xf>
    <xf numFmtId="37" fontId="7" fillId="0" borderId="3" xfId="2" applyNumberFormat="1" applyFont="1" applyBorder="1" applyProtection="1">
      <protection locked="0"/>
    </xf>
    <xf numFmtId="37" fontId="7" fillId="0" borderId="4" xfId="2" applyNumberFormat="1" applyFont="1" applyBorder="1" applyProtection="1">
      <protection locked="0"/>
    </xf>
    <xf numFmtId="37" fontId="7" fillId="0" borderId="22" xfId="2" applyNumberFormat="1" applyFont="1" applyBorder="1" applyProtection="1">
      <protection locked="0"/>
    </xf>
    <xf numFmtId="37" fontId="7" fillId="0" borderId="5" xfId="2" applyNumberFormat="1" applyFont="1" applyBorder="1"/>
    <xf numFmtId="37" fontId="7" fillId="0" borderId="3" xfId="2" applyNumberFormat="1" applyFont="1" applyBorder="1"/>
    <xf numFmtId="37" fontId="7" fillId="0" borderId="4" xfId="2" applyNumberFormat="1" applyFont="1" applyBorder="1"/>
    <xf numFmtId="37" fontId="7" fillId="0" borderId="22" xfId="2" applyNumberFormat="1" applyFont="1" applyBorder="1"/>
    <xf numFmtId="49" fontId="7" fillId="0" borderId="15" xfId="2" applyNumberFormat="1" applyFont="1" applyBorder="1" applyAlignment="1">
      <alignment horizontal="center"/>
    </xf>
    <xf numFmtId="49" fontId="7" fillId="0" borderId="15" xfId="2" quotePrefix="1" applyNumberFormat="1" applyFont="1" applyBorder="1" applyAlignment="1">
      <alignment horizontal="center"/>
    </xf>
    <xf numFmtId="49" fontId="7" fillId="0" borderId="13" xfId="2" quotePrefix="1" applyNumberFormat="1" applyFont="1" applyBorder="1" applyAlignment="1">
      <alignment horizontal="center"/>
    </xf>
    <xf numFmtId="49" fontId="7" fillId="0" borderId="19" xfId="2" quotePrefix="1" applyNumberFormat="1" applyFont="1" applyBorder="1" applyAlignment="1">
      <alignment horizontal="center"/>
    </xf>
    <xf numFmtId="49" fontId="7" fillId="0" borderId="14" xfId="2" applyNumberFormat="1" applyFont="1" applyBorder="1" applyAlignment="1">
      <alignment horizontal="center"/>
    </xf>
    <xf numFmtId="0" fontId="7" fillId="0" borderId="0" xfId="2" quotePrefix="1" applyFont="1" applyAlignment="1">
      <alignment horizontal="center"/>
    </xf>
    <xf numFmtId="49" fontId="7" fillId="0" borderId="19" xfId="2" applyNumberFormat="1" applyFont="1" applyBorder="1" applyAlignment="1">
      <alignment horizontal="center"/>
    </xf>
    <xf numFmtId="49" fontId="3" fillId="0" borderId="14" xfId="2" quotePrefix="1" applyNumberFormat="1" applyFont="1" applyBorder="1" applyAlignment="1">
      <alignment horizontal="center"/>
    </xf>
    <xf numFmtId="49" fontId="7" fillId="0" borderId="3" xfId="2" applyNumberFormat="1" applyFont="1" applyBorder="1" applyAlignment="1" applyProtection="1">
      <alignment horizontal="left"/>
      <protection locked="0"/>
    </xf>
    <xf numFmtId="49" fontId="7" fillId="0" borderId="3" xfId="2" applyNumberFormat="1" applyFont="1" applyBorder="1" applyAlignment="1">
      <alignment horizontal="center"/>
    </xf>
    <xf numFmtId="49" fontId="7" fillId="0" borderId="3" xfId="2" applyNumberFormat="1" applyFont="1" applyBorder="1"/>
    <xf numFmtId="0" fontId="7" fillId="0" borderId="1" xfId="2" applyFont="1" applyBorder="1" applyAlignment="1">
      <alignment horizontal="center"/>
    </xf>
    <xf numFmtId="0" fontId="7" fillId="0" borderId="25" xfId="2" quotePrefix="1" applyFont="1" applyBorder="1" applyAlignment="1">
      <alignment horizontal="center"/>
    </xf>
    <xf numFmtId="0" fontId="7" fillId="0" borderId="28" xfId="2" applyFont="1" applyBorder="1" applyAlignment="1">
      <alignment horizontal="center"/>
    </xf>
    <xf numFmtId="0" fontId="3" fillId="0" borderId="15" xfId="2" applyFont="1" applyBorder="1" applyAlignment="1">
      <alignment horizontal="center"/>
    </xf>
    <xf numFmtId="0" fontId="7" fillId="0" borderId="15" xfId="2" quotePrefix="1" applyFont="1" applyBorder="1" applyAlignment="1">
      <alignment horizontal="center"/>
    </xf>
    <xf numFmtId="0" fontId="3" fillId="0" borderId="13" xfId="2" quotePrefix="1" applyFont="1" applyBorder="1" applyAlignment="1">
      <alignment horizontal="center"/>
    </xf>
    <xf numFmtId="0" fontId="7" fillId="0" borderId="19" xfId="2" quotePrefix="1" applyFont="1" applyBorder="1" applyAlignment="1">
      <alignment horizontal="center"/>
    </xf>
    <xf numFmtId="0" fontId="3" fillId="0" borderId="28" xfId="2" quotePrefix="1" applyFont="1" applyBorder="1" applyAlignment="1">
      <alignment horizontal="center"/>
    </xf>
    <xf numFmtId="49" fontId="3" fillId="0" borderId="30" xfId="2" applyNumberFormat="1" applyFont="1" applyBorder="1" applyAlignment="1">
      <alignment horizontal="center"/>
    </xf>
    <xf numFmtId="37" fontId="7" fillId="0" borderId="21" xfId="2" applyNumberFormat="1" applyFont="1" applyBorder="1"/>
    <xf numFmtId="0" fontId="5" fillId="0" borderId="0" xfId="2" applyFont="1"/>
    <xf numFmtId="0" fontId="7" fillId="0" borderId="18" xfId="2" applyFont="1" applyBorder="1" applyAlignment="1">
      <alignment horizontal="center"/>
    </xf>
    <xf numFmtId="0" fontId="7" fillId="0" borderId="0" xfId="2" quotePrefix="1" applyFont="1" applyAlignment="1" applyProtection="1">
      <alignment horizontal="center"/>
      <protection locked="0"/>
    </xf>
    <xf numFmtId="0" fontId="7" fillId="0" borderId="0" xfId="2" applyFont="1" applyAlignment="1" applyProtection="1">
      <alignment horizontal="center"/>
      <protection locked="0"/>
    </xf>
    <xf numFmtId="0" fontId="7" fillId="0" borderId="13" xfId="2" quotePrefix="1" applyFont="1" applyBorder="1" applyAlignment="1">
      <alignment horizontal="center"/>
    </xf>
    <xf numFmtId="49" fontId="14" fillId="0" borderId="4" xfId="2" applyNumberFormat="1" applyFont="1" applyBorder="1" applyAlignment="1">
      <alignment vertical="center"/>
    </xf>
    <xf numFmtId="0" fontId="5" fillId="0" borderId="0" xfId="2" quotePrefix="1" applyFont="1"/>
    <xf numFmtId="49" fontId="3" fillId="0" borderId="7" xfId="2" applyNumberFormat="1" applyFont="1" applyBorder="1" applyAlignment="1">
      <alignment horizontal="center"/>
    </xf>
    <xf numFmtId="49" fontId="3" fillId="0" borderId="9" xfId="2" applyNumberFormat="1" applyFont="1" applyBorder="1" applyAlignment="1">
      <alignment horizontal="center"/>
    </xf>
    <xf numFmtId="0" fontId="7" fillId="0" borderId="13" xfId="2" applyFont="1" applyBorder="1" applyAlignment="1">
      <alignment horizontal="center"/>
    </xf>
    <xf numFmtId="0" fontId="7" fillId="0" borderId="14" xfId="2" applyFont="1" applyBorder="1" applyAlignment="1">
      <alignment horizontal="center"/>
    </xf>
    <xf numFmtId="0" fontId="3" fillId="0" borderId="1" xfId="2" applyFont="1" applyBorder="1" applyAlignment="1">
      <alignment horizontal="left"/>
    </xf>
    <xf numFmtId="0" fontId="7" fillId="0" borderId="13" xfId="2" applyFont="1" applyBorder="1"/>
    <xf numFmtId="0" fontId="7" fillId="0" borderId="0" xfId="2" applyFont="1"/>
    <xf numFmtId="49" fontId="14" fillId="0" borderId="0" xfId="2" applyNumberFormat="1" applyFont="1" applyAlignment="1">
      <alignment vertical="center"/>
    </xf>
    <xf numFmtId="0" fontId="3" fillId="0" borderId="10" xfId="2" applyFont="1" applyBorder="1"/>
    <xf numFmtId="0" fontId="3" fillId="0" borderId="11" xfId="2" applyFont="1" applyBorder="1"/>
    <xf numFmtId="0" fontId="3" fillId="0" borderId="0" xfId="2" applyFont="1"/>
    <xf numFmtId="0" fontId="3" fillId="0" borderId="13" xfId="2" applyFont="1" applyBorder="1"/>
    <xf numFmtId="0" fontId="20" fillId="0" borderId="0" xfId="2" applyFont="1" applyAlignment="1">
      <alignment vertical="center" wrapText="1"/>
    </xf>
    <xf numFmtId="0" fontId="20" fillId="0" borderId="14" xfId="2" applyFont="1" applyBorder="1" applyAlignment="1">
      <alignment vertical="center" wrapText="1"/>
    </xf>
    <xf numFmtId="0" fontId="22" fillId="0" borderId="13" xfId="2" applyFont="1" applyBorder="1"/>
    <xf numFmtId="0" fontId="22" fillId="0" borderId="0" xfId="2" applyFont="1"/>
    <xf numFmtId="0" fontId="22" fillId="0" borderId="8" xfId="2" applyFont="1" applyBorder="1"/>
    <xf numFmtId="0" fontId="20" fillId="0" borderId="8" xfId="2" applyFont="1" applyBorder="1" applyAlignment="1">
      <alignment vertical="center" wrapText="1"/>
    </xf>
    <xf numFmtId="0" fontId="20" fillId="0" borderId="9" xfId="2" applyFont="1" applyBorder="1" applyAlignment="1">
      <alignment vertical="center" wrapText="1"/>
    </xf>
    <xf numFmtId="0" fontId="3" fillId="0" borderId="7" xfId="2" applyFont="1" applyBorder="1"/>
    <xf numFmtId="0" fontId="3" fillId="0" borderId="8" xfId="2" applyFont="1" applyBorder="1"/>
    <xf numFmtId="0" fontId="6" fillId="0" borderId="8" xfId="2" applyBorder="1"/>
    <xf numFmtId="0" fontId="23" fillId="0" borderId="13" xfId="2" applyFont="1" applyBorder="1"/>
    <xf numFmtId="0" fontId="20" fillId="0" borderId="10" xfId="2" applyFont="1" applyBorder="1" applyAlignment="1">
      <alignment vertical="center" wrapText="1"/>
    </xf>
    <xf numFmtId="0" fontId="21" fillId="0" borderId="0" xfId="2" applyFont="1" applyAlignment="1">
      <alignment vertical="center" wrapText="1"/>
    </xf>
    <xf numFmtId="0" fontId="22" fillId="0" borderId="14" xfId="2" applyFont="1" applyBorder="1"/>
    <xf numFmtId="0" fontId="21" fillId="0" borderId="14" xfId="2" applyFont="1" applyBorder="1" applyAlignment="1">
      <alignment vertical="center" wrapText="1"/>
    </xf>
    <xf numFmtId="0" fontId="3" fillId="0" borderId="12" xfId="2" applyFont="1" applyBorder="1"/>
    <xf numFmtId="0" fontId="6" fillId="0" borderId="12" xfId="2" applyBorder="1"/>
    <xf numFmtId="0" fontId="20" fillId="0" borderId="7" xfId="2" applyFont="1" applyBorder="1" applyAlignment="1">
      <alignment vertical="center" wrapText="1"/>
    </xf>
    <xf numFmtId="0" fontId="22" fillId="0" borderId="11" xfId="2" applyFont="1" applyBorder="1"/>
    <xf numFmtId="0" fontId="3" fillId="0" borderId="14" xfId="2" applyFont="1" applyBorder="1"/>
    <xf numFmtId="0" fontId="6" fillId="0" borderId="14" xfId="2" applyBorder="1"/>
    <xf numFmtId="0" fontId="25" fillId="0" borderId="0" xfId="2" applyFont="1" applyAlignment="1">
      <alignment vertical="center" wrapText="1"/>
    </xf>
    <xf numFmtId="0" fontId="21" fillId="0" borderId="0" xfId="2" applyFont="1"/>
    <xf numFmtId="0" fontId="21" fillId="0" borderId="8" xfId="2" applyFont="1" applyBorder="1" applyAlignment="1">
      <alignment vertical="center" wrapText="1"/>
    </xf>
    <xf numFmtId="0" fontId="21" fillId="0" borderId="9" xfId="2" applyFont="1" applyBorder="1" applyAlignment="1">
      <alignment vertical="center" wrapText="1"/>
    </xf>
    <xf numFmtId="0" fontId="21" fillId="0" borderId="7" xfId="2" applyFont="1" applyBorder="1" applyAlignment="1">
      <alignment vertical="center" wrapText="1"/>
    </xf>
    <xf numFmtId="0" fontId="22" fillId="0" borderId="7" xfId="2" applyFont="1" applyBorder="1"/>
    <xf numFmtId="0" fontId="24" fillId="0" borderId="8" xfId="2" applyFont="1" applyBorder="1" applyAlignment="1">
      <alignment vertical="center" wrapText="1"/>
    </xf>
    <xf numFmtId="0" fontId="24" fillId="0" borderId="7" xfId="2" applyFont="1" applyBorder="1" applyAlignment="1">
      <alignment vertical="center" wrapText="1"/>
    </xf>
    <xf numFmtId="0" fontId="26" fillId="0" borderId="9" xfId="2" applyFont="1" applyBorder="1" applyAlignment="1">
      <alignment vertical="center" wrapText="1"/>
    </xf>
    <xf numFmtId="0" fontId="20" fillId="0" borderId="12" xfId="2" applyFont="1" applyBorder="1" applyAlignment="1">
      <alignment vertical="center" wrapText="1"/>
    </xf>
    <xf numFmtId="0" fontId="23" fillId="0" borderId="0" xfId="2" applyFont="1"/>
    <xf numFmtId="0" fontId="27" fillId="0" borderId="0" xfId="2" applyFont="1" applyAlignment="1">
      <alignment vertical="center" wrapText="1"/>
    </xf>
    <xf numFmtId="0" fontId="27" fillId="0" borderId="0" xfId="2" applyFont="1"/>
    <xf numFmtId="0" fontId="21" fillId="0" borderId="14" xfId="2" applyFont="1" applyBorder="1"/>
    <xf numFmtId="0" fontId="22" fillId="0" borderId="12" xfId="2" applyFont="1" applyBorder="1"/>
    <xf numFmtId="0" fontId="21" fillId="0" borderId="12" xfId="2" applyFont="1" applyBorder="1" applyAlignment="1">
      <alignment vertical="center" wrapText="1"/>
    </xf>
    <xf numFmtId="0" fontId="27" fillId="0" borderId="14" xfId="2" applyFont="1" applyBorder="1"/>
    <xf numFmtId="0" fontId="20" fillId="0" borderId="13" xfId="2" applyFont="1" applyBorder="1" applyAlignment="1">
      <alignment vertical="center" wrapText="1"/>
    </xf>
    <xf numFmtId="0" fontId="27" fillId="0" borderId="13" xfId="2" applyFont="1" applyBorder="1" applyAlignment="1">
      <alignment vertical="center" wrapText="1"/>
    </xf>
    <xf numFmtId="0" fontId="20" fillId="0" borderId="2" xfId="2" applyFont="1" applyBorder="1" applyAlignment="1">
      <alignment vertical="center" wrapText="1"/>
    </xf>
    <xf numFmtId="0" fontId="27" fillId="0" borderId="1" xfId="2" applyFont="1" applyBorder="1"/>
    <xf numFmtId="0" fontId="27" fillId="0" borderId="12" xfId="2" applyFont="1" applyBorder="1"/>
    <xf numFmtId="0" fontId="21" fillId="0" borderId="13" xfId="2" applyFont="1" applyBorder="1" applyAlignment="1">
      <alignment vertical="center" wrapText="1"/>
    </xf>
    <xf numFmtId="0" fontId="27" fillId="0" borderId="13" xfId="2" applyFont="1" applyBorder="1"/>
    <xf numFmtId="0" fontId="27" fillId="0" borderId="0" xfId="2" applyFont="1" applyAlignment="1">
      <alignment horizontal="center"/>
    </xf>
    <xf numFmtId="0" fontId="20" fillId="0" borderId="15" xfId="2" applyFont="1" applyBorder="1" applyAlignment="1">
      <alignment vertical="center" wrapText="1"/>
    </xf>
    <xf numFmtId="0" fontId="21" fillId="0" borderId="10" xfId="2" applyFont="1" applyBorder="1" applyAlignment="1">
      <alignment vertical="center" wrapText="1"/>
    </xf>
    <xf numFmtId="0" fontId="28" fillId="0" borderId="0" xfId="0" applyFont="1" applyAlignment="1">
      <alignment vertical="center" wrapText="1"/>
    </xf>
    <xf numFmtId="0" fontId="21" fillId="0" borderId="13" xfId="2" applyFont="1" applyBorder="1"/>
    <xf numFmtId="0" fontId="21" fillId="0" borderId="11" xfId="2" applyFont="1" applyBorder="1" applyAlignment="1">
      <alignment vertical="center" wrapText="1"/>
    </xf>
    <xf numFmtId="0" fontId="28" fillId="0" borderId="0" xfId="0" applyFont="1"/>
    <xf numFmtId="0" fontId="21" fillId="0" borderId="0" xfId="2" applyFont="1" applyAlignment="1">
      <alignment horizontal="center"/>
    </xf>
    <xf numFmtId="0" fontId="28" fillId="0" borderId="0" xfId="0" applyFont="1" applyAlignment="1">
      <alignment horizontal="center"/>
    </xf>
    <xf numFmtId="0" fontId="3" fillId="0" borderId="0" xfId="0" applyFont="1" applyProtection="1">
      <protection locked="0"/>
    </xf>
    <xf numFmtId="0" fontId="3" fillId="0" borderId="0" xfId="0" applyFont="1" applyAlignment="1" applyProtection="1">
      <alignment horizontal="centerContinuous"/>
      <protection locked="0"/>
    </xf>
    <xf numFmtId="0" fontId="7" fillId="0" borderId="13" xfId="2" applyFont="1" applyBorder="1" applyAlignment="1">
      <alignment horizontal="center"/>
    </xf>
    <xf numFmtId="0" fontId="7" fillId="0" borderId="14" xfId="2" applyFont="1" applyBorder="1" applyAlignment="1">
      <alignment horizontal="center"/>
    </xf>
    <xf numFmtId="49" fontId="3" fillId="0" borderId="7" xfId="2" applyNumberFormat="1" applyFont="1" applyBorder="1" applyAlignment="1">
      <alignment horizontal="center"/>
    </xf>
    <xf numFmtId="49" fontId="3" fillId="0" borderId="9" xfId="2" applyNumberFormat="1" applyFont="1" applyBorder="1" applyAlignment="1">
      <alignment horizontal="center"/>
    </xf>
    <xf numFmtId="0" fontId="7" fillId="0" borderId="15" xfId="0" applyFont="1" applyFill="1" applyBorder="1" applyAlignment="1" applyProtection="1">
      <alignment horizontal="right"/>
      <protection locked="0"/>
    </xf>
    <xf numFmtId="37" fontId="7" fillId="0" borderId="50" xfId="1" applyNumberFormat="1" applyFont="1" applyFill="1" applyBorder="1" applyProtection="1">
      <protection locked="0"/>
    </xf>
    <xf numFmtId="37" fontId="30" fillId="0" borderId="53" xfId="1" applyNumberFormat="1" applyFont="1" applyFill="1" applyBorder="1" applyProtection="1">
      <protection locked="0"/>
    </xf>
    <xf numFmtId="37" fontId="30" fillId="0" borderId="53" xfId="1" applyNumberFormat="1" applyFont="1" applyFill="1" applyBorder="1"/>
    <xf numFmtId="0" fontId="3" fillId="0" borderId="0" xfId="0" applyNumberFormat="1" applyFont="1" applyBorder="1" applyAlignment="1">
      <alignment horizontal="center"/>
    </xf>
    <xf numFmtId="0" fontId="3" fillId="0" borderId="13" xfId="0" applyNumberFormat="1" applyFont="1" applyFill="1" applyBorder="1" applyAlignment="1">
      <alignment horizontal="center"/>
    </xf>
    <xf numFmtId="49" fontId="3" fillId="0" borderId="4" xfId="0" applyNumberFormat="1" applyFont="1" applyBorder="1" applyAlignment="1" applyProtection="1">
      <alignment horizontal="left"/>
    </xf>
    <xf numFmtId="49" fontId="3" fillId="0" borderId="5" xfId="0" applyNumberFormat="1" applyFont="1" applyBorder="1" applyAlignment="1" applyProtection="1">
      <alignment horizontal="left"/>
    </xf>
    <xf numFmtId="0" fontId="3" fillId="0" borderId="13" xfId="0" applyNumberFormat="1" applyFont="1" applyBorder="1" applyAlignment="1" applyProtection="1">
      <alignment horizontal="center"/>
    </xf>
    <xf numFmtId="0" fontId="3" fillId="0" borderId="14" xfId="0" applyNumberFormat="1" applyFont="1" applyBorder="1" applyAlignment="1" applyProtection="1">
      <alignment horizontal="center"/>
    </xf>
    <xf numFmtId="49" fontId="3" fillId="0" borderId="7" xfId="0" applyNumberFormat="1" applyFont="1" applyBorder="1" applyAlignment="1" applyProtection="1">
      <alignment horizontal="center"/>
    </xf>
    <xf numFmtId="49" fontId="3" fillId="0" borderId="9" xfId="0" applyNumberFormat="1" applyFont="1" applyBorder="1" applyAlignment="1" applyProtection="1">
      <alignment horizontal="center"/>
    </xf>
    <xf numFmtId="0" fontId="5" fillId="0" borderId="15" xfId="0" applyFont="1" applyBorder="1" applyAlignment="1" applyProtection="1">
      <alignment horizontal="left"/>
      <protection locked="0"/>
    </xf>
    <xf numFmtId="49" fontId="3" fillId="0" borderId="15" xfId="0" applyNumberFormat="1" applyFont="1" applyBorder="1" applyAlignment="1" applyProtection="1">
      <alignment horizontal="center"/>
      <protection locked="0"/>
    </xf>
    <xf numFmtId="0" fontId="3" fillId="0" borderId="15" xfId="0" applyFont="1" applyBorder="1" applyAlignment="1" applyProtection="1">
      <alignment horizontal="center"/>
      <protection locked="0"/>
    </xf>
    <xf numFmtId="0" fontId="0" fillId="0" borderId="0" xfId="0"/>
    <xf numFmtId="0" fontId="7" fillId="0" borderId="15" xfId="0" applyFont="1" applyBorder="1" applyAlignment="1">
      <alignment horizontal="center"/>
    </xf>
    <xf numFmtId="49" fontId="3" fillId="0" borderId="2" xfId="0" applyNumberFormat="1" applyFont="1" applyBorder="1" applyAlignment="1">
      <alignment horizontal="center"/>
    </xf>
    <xf numFmtId="0" fontId="5" fillId="0" borderId="0" xfId="0" quotePrefix="1" applyFont="1"/>
    <xf numFmtId="0" fontId="7" fillId="0" borderId="15" xfId="0" applyFont="1" applyBorder="1"/>
    <xf numFmtId="0" fontId="7" fillId="0" borderId="13"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3" fillId="0" borderId="1" xfId="0" applyFont="1" applyBorder="1"/>
    <xf numFmtId="49" fontId="3" fillId="0" borderId="9" xfId="0" applyNumberFormat="1" applyFont="1" applyBorder="1" applyAlignment="1">
      <alignment horizontal="center"/>
    </xf>
    <xf numFmtId="49" fontId="3" fillId="0" borderId="7" xfId="0" applyNumberFormat="1" applyFont="1" applyBorder="1" applyAlignment="1">
      <alignment horizontal="center"/>
    </xf>
    <xf numFmtId="49" fontId="3" fillId="0" borderId="30" xfId="0" applyNumberFormat="1" applyFont="1" applyBorder="1" applyAlignment="1">
      <alignment horizontal="center"/>
    </xf>
    <xf numFmtId="37" fontId="7" fillId="0" borderId="5" xfId="0" applyNumberFormat="1" applyFont="1" applyBorder="1"/>
    <xf numFmtId="49" fontId="3" fillId="0" borderId="20" xfId="0" applyNumberFormat="1" applyFont="1" applyBorder="1" applyAlignment="1">
      <alignment horizontal="center"/>
    </xf>
    <xf numFmtId="0" fontId="3" fillId="0" borderId="1" xfId="0" applyFont="1" applyBorder="1" applyAlignment="1">
      <alignment horizontal="left"/>
    </xf>
    <xf numFmtId="0" fontId="3" fillId="0" borderId="15" xfId="0" applyNumberFormat="1" applyFont="1" applyBorder="1" applyAlignment="1">
      <alignment horizontal="left" indent="1"/>
    </xf>
    <xf numFmtId="0" fontId="3" fillId="0" borderId="15" xfId="0" applyNumberFormat="1" applyFont="1" applyBorder="1" applyAlignment="1">
      <alignment horizontal="center"/>
    </xf>
    <xf numFmtId="49" fontId="3" fillId="0" borderId="1" xfId="0" applyNumberFormat="1" applyFont="1" applyBorder="1" applyAlignment="1">
      <alignment horizontal="center"/>
    </xf>
    <xf numFmtId="49" fontId="3" fillId="0" borderId="10" xfId="0" applyNumberFormat="1" applyFont="1" applyBorder="1" applyAlignment="1">
      <alignment horizontal="center"/>
    </xf>
    <xf numFmtId="49" fontId="3" fillId="0" borderId="18" xfId="0" applyNumberFormat="1" applyFont="1" applyBorder="1" applyAlignment="1">
      <alignment horizontal="center"/>
    </xf>
    <xf numFmtId="49" fontId="3" fillId="0" borderId="12" xfId="0" applyNumberFormat="1" applyFont="1" applyBorder="1" applyAlignment="1">
      <alignment horizontal="center"/>
    </xf>
    <xf numFmtId="0" fontId="3" fillId="0" borderId="19" xfId="0" applyNumberFormat="1" applyFont="1" applyBorder="1" applyAlignment="1">
      <alignment horizontal="center"/>
    </xf>
    <xf numFmtId="0" fontId="3" fillId="0" borderId="0" xfId="0" quotePrefix="1" applyFont="1" applyAlignment="1">
      <alignment horizontal="center"/>
    </xf>
    <xf numFmtId="164" fontId="3" fillId="0" borderId="14" xfId="0" quotePrefix="1" applyNumberFormat="1" applyFont="1" applyBorder="1" applyAlignment="1">
      <alignment horizontal="center"/>
    </xf>
    <xf numFmtId="37" fontId="3" fillId="0" borderId="15" xfId="0" applyNumberFormat="1" applyFont="1" applyBorder="1" applyAlignment="1">
      <alignment horizontal="right"/>
    </xf>
    <xf numFmtId="37" fontId="3" fillId="0" borderId="2" xfId="0" applyNumberFormat="1" applyFont="1" applyBorder="1" applyAlignment="1">
      <alignment horizontal="right"/>
    </xf>
    <xf numFmtId="37" fontId="3" fillId="0" borderId="1" xfId="0" applyNumberFormat="1" applyFont="1" applyBorder="1" applyAlignment="1">
      <alignment horizontal="right"/>
    </xf>
    <xf numFmtId="0" fontId="3" fillId="0" borderId="3" xfId="0" applyNumberFormat="1" applyFont="1" applyBorder="1" applyAlignment="1">
      <alignment horizontal="center"/>
    </xf>
    <xf numFmtId="0" fontId="3" fillId="0" borderId="3" xfId="0" applyNumberFormat="1" applyFont="1" applyBorder="1"/>
    <xf numFmtId="37" fontId="7" fillId="0" borderId="40" xfId="0" applyNumberFormat="1" applyFont="1" applyBorder="1"/>
    <xf numFmtId="37" fontId="7" fillId="0" borderId="17" xfId="0" applyNumberFormat="1" applyFont="1" applyBorder="1"/>
    <xf numFmtId="37" fontId="7" fillId="0" borderId="41" xfId="0" applyNumberFormat="1" applyFont="1" applyBorder="1"/>
    <xf numFmtId="37" fontId="7" fillId="0" borderId="16" xfId="0" applyNumberFormat="1" applyFont="1" applyBorder="1"/>
    <xf numFmtId="0" fontId="3" fillId="0" borderId="3" xfId="0" applyNumberFormat="1" applyFont="1" applyFill="1" applyBorder="1"/>
    <xf numFmtId="0" fontId="10" fillId="0" borderId="15" xfId="0" quotePrefix="1" applyNumberFormat="1" applyFont="1" applyFill="1" applyBorder="1" applyAlignment="1">
      <alignment horizontal="center"/>
    </xf>
    <xf numFmtId="164" fontId="10" fillId="0" borderId="15" xfId="0" quotePrefix="1" applyNumberFormat="1" applyFont="1" applyFill="1" applyBorder="1" applyAlignment="1">
      <alignment horizontal="center"/>
    </xf>
    <xf numFmtId="0" fontId="0" fillId="0" borderId="0" xfId="0" applyProtection="1">
      <protection locked="0"/>
    </xf>
    <xf numFmtId="49" fontId="7" fillId="0" borderId="2" xfId="0" applyNumberFormat="1" applyFont="1" applyFill="1" applyBorder="1" applyAlignment="1" applyProtection="1">
      <alignment horizontal="center"/>
      <protection locked="0"/>
    </xf>
    <xf numFmtId="37" fontId="7" fillId="0" borderId="3" xfId="0" applyNumberFormat="1" applyFont="1" applyFill="1" applyBorder="1" applyProtection="1">
      <protection locked="0"/>
    </xf>
    <xf numFmtId="37" fontId="7" fillId="0" borderId="1" xfId="0" applyNumberFormat="1" applyFont="1" applyFill="1" applyBorder="1" applyProtection="1">
      <protection locked="0"/>
    </xf>
    <xf numFmtId="37" fontId="7" fillId="0" borderId="4" xfId="0" applyNumberFormat="1" applyFont="1" applyFill="1" applyBorder="1" applyProtection="1">
      <protection locked="0"/>
    </xf>
    <xf numFmtId="37" fontId="7" fillId="0" borderId="22" xfId="0" applyNumberFormat="1" applyFont="1" applyFill="1" applyBorder="1" applyProtection="1">
      <protection locked="0"/>
    </xf>
    <xf numFmtId="0" fontId="3" fillId="0" borderId="1" xfId="0" applyFont="1" applyFill="1" applyBorder="1" applyAlignment="1">
      <alignment vertical="center"/>
    </xf>
    <xf numFmtId="37" fontId="3" fillId="0" borderId="15" xfId="0" applyNumberFormat="1" applyFont="1" applyFill="1" applyBorder="1" applyAlignment="1" applyProtection="1">
      <alignment horizontal="right"/>
      <protection locked="0"/>
    </xf>
    <xf numFmtId="37" fontId="3" fillId="0" borderId="3" xfId="0" applyNumberFormat="1" applyFont="1" applyFill="1" applyBorder="1" applyAlignment="1" applyProtection="1">
      <alignment horizontal="right"/>
      <protection locked="0"/>
    </xf>
    <xf numFmtId="0" fontId="3" fillId="0" borderId="3" xfId="0" applyNumberFormat="1" applyFont="1" applyFill="1" applyBorder="1" applyAlignment="1">
      <alignment horizontal="center"/>
    </xf>
    <xf numFmtId="0" fontId="3" fillId="0" borderId="3" xfId="0" applyNumberFormat="1" applyFont="1" applyFill="1" applyBorder="1" applyAlignment="1"/>
    <xf numFmtId="0" fontId="3" fillId="0" borderId="3" xfId="0" applyNumberFormat="1" applyFont="1" applyFill="1" applyBorder="1" applyAlignment="1" applyProtection="1">
      <alignment horizontal="center"/>
      <protection locked="0"/>
    </xf>
    <xf numFmtId="0" fontId="3" fillId="0" borderId="12" xfId="0" applyNumberFormat="1" applyFont="1" applyFill="1" applyBorder="1" applyProtection="1">
      <protection locked="0"/>
    </xf>
    <xf numFmtId="37" fontId="7" fillId="0" borderId="10" xfId="0" applyNumberFormat="1" applyFont="1" applyFill="1" applyBorder="1" applyProtection="1">
      <protection locked="0"/>
    </xf>
    <xf numFmtId="37" fontId="7" fillId="0" borderId="18" xfId="0" applyNumberFormat="1" applyFont="1" applyFill="1" applyBorder="1" applyProtection="1">
      <protection locked="0"/>
    </xf>
    <xf numFmtId="49" fontId="3" fillId="0" borderId="15" xfId="0" applyNumberFormat="1" applyFont="1" applyFill="1" applyBorder="1" applyAlignment="1" applyProtection="1">
      <protection locked="0"/>
    </xf>
    <xf numFmtId="0" fontId="3" fillId="0" borderId="13" xfId="0" applyNumberFormat="1" applyFont="1" applyBorder="1" applyAlignment="1">
      <alignment horizontal="center"/>
    </xf>
    <xf numFmtId="0" fontId="3" fillId="0" borderId="14" xfId="0" applyNumberFormat="1" applyFont="1" applyBorder="1" applyAlignment="1">
      <alignment horizontal="center"/>
    </xf>
    <xf numFmtId="49" fontId="3" fillId="0" borderId="45" xfId="0" applyNumberFormat="1" applyFont="1" applyBorder="1" applyAlignment="1">
      <alignment horizontal="center"/>
    </xf>
    <xf numFmtId="49" fontId="3" fillId="0" borderId="46" xfId="0" applyNumberFormat="1" applyFont="1" applyBorder="1" applyAlignment="1">
      <alignment horizontal="center"/>
    </xf>
    <xf numFmtId="0" fontId="7" fillId="0" borderId="13" xfId="0" quotePrefix="1" applyFont="1" applyBorder="1" applyAlignment="1" applyProtection="1">
      <alignment horizontal="center"/>
    </xf>
    <xf numFmtId="49" fontId="7" fillId="0" borderId="2" xfId="0" quotePrefix="1" applyNumberFormat="1" applyFont="1" applyFill="1" applyBorder="1" applyAlignment="1" applyProtection="1">
      <alignment horizontal="center"/>
      <protection locked="0"/>
    </xf>
    <xf numFmtId="0" fontId="6" fillId="0" borderId="0" xfId="2" applyProtection="1">
      <protection locked="0"/>
    </xf>
    <xf numFmtId="0" fontId="6" fillId="0" borderId="0" xfId="2"/>
    <xf numFmtId="37" fontId="3" fillId="0" borderId="50" xfId="0" applyNumberFormat="1" applyFont="1" applyFill="1" applyBorder="1" applyAlignment="1" applyProtection="1">
      <alignment horizontal="right"/>
      <protection locked="0"/>
    </xf>
    <xf numFmtId="37" fontId="3" fillId="0" borderId="47" xfId="0" applyNumberFormat="1" applyFont="1" applyFill="1" applyBorder="1" applyAlignment="1" applyProtection="1">
      <alignment horizontal="right"/>
      <protection locked="0"/>
    </xf>
    <xf numFmtId="37" fontId="3" fillId="0" borderId="54" xfId="0" applyNumberFormat="1" applyFont="1" applyFill="1" applyBorder="1" applyAlignment="1" applyProtection="1">
      <alignment horizontal="right"/>
      <protection locked="0"/>
    </xf>
    <xf numFmtId="0" fontId="7" fillId="0" borderId="1" xfId="2" applyFont="1" applyBorder="1"/>
    <xf numFmtId="0" fontId="7" fillId="0" borderId="15" xfId="2" applyFont="1" applyBorder="1" applyAlignment="1">
      <alignment horizontal="center"/>
    </xf>
    <xf numFmtId="0" fontId="3" fillId="0" borderId="1" xfId="2" applyFont="1" applyBorder="1"/>
    <xf numFmtId="0" fontId="7" fillId="0" borderId="1" xfId="2" applyFont="1" applyBorder="1" applyAlignment="1">
      <alignment horizontal="center"/>
    </xf>
    <xf numFmtId="49" fontId="3" fillId="0" borderId="2" xfId="2" applyNumberFormat="1" applyFont="1" applyBorder="1" applyAlignment="1">
      <alignment horizontal="center"/>
    </xf>
    <xf numFmtId="0" fontId="3" fillId="0" borderId="13" xfId="0" applyFont="1" applyBorder="1" applyAlignment="1" applyProtection="1">
      <alignment horizontal="center"/>
      <protection locked="0"/>
    </xf>
    <xf numFmtId="0" fontId="3" fillId="0" borderId="1" xfId="2" applyFont="1" applyBorder="1" applyAlignment="1">
      <alignment horizontal="left"/>
    </xf>
    <xf numFmtId="37" fontId="3" fillId="0" borderId="15" xfId="0" applyNumberFormat="1" applyFont="1" applyBorder="1" applyAlignment="1" applyProtection="1">
      <alignment horizontal="right"/>
      <protection locked="0"/>
    </xf>
    <xf numFmtId="37" fontId="3" fillId="0" borderId="13" xfId="0" applyNumberFormat="1" applyFont="1" applyBorder="1" applyAlignment="1" applyProtection="1">
      <alignment horizontal="right"/>
      <protection locked="0"/>
    </xf>
    <xf numFmtId="37" fontId="3" fillId="0" borderId="18" xfId="0" applyNumberFormat="1" applyFont="1" applyBorder="1" applyAlignment="1" applyProtection="1">
      <alignment horizontal="right"/>
      <protection locked="0"/>
    </xf>
    <xf numFmtId="37" fontId="3" fillId="0" borderId="14" xfId="0" applyNumberFormat="1" applyFont="1" applyBorder="1" applyAlignment="1" applyProtection="1">
      <alignment horizontal="right"/>
      <protection locked="0"/>
    </xf>
    <xf numFmtId="0" fontId="3" fillId="0" borderId="15" xfId="0" quotePrefix="1" applyFont="1" applyBorder="1" applyAlignment="1" applyProtection="1">
      <alignment horizontal="center"/>
      <protection locked="0"/>
    </xf>
    <xf numFmtId="0" fontId="3" fillId="0" borderId="15" xfId="0" applyFont="1" applyBorder="1" applyAlignment="1" applyProtection="1">
      <alignment horizontal="left"/>
      <protection locked="0"/>
    </xf>
    <xf numFmtId="0" fontId="3" fillId="0" borderId="15" xfId="0" applyFont="1" applyBorder="1" applyAlignment="1" applyProtection="1">
      <alignment horizontal="center" vertical="center"/>
      <protection locked="0"/>
    </xf>
    <xf numFmtId="37" fontId="3" fillId="0" borderId="19" xfId="0" applyNumberFormat="1" applyFont="1" applyBorder="1" applyAlignment="1" applyProtection="1">
      <alignment horizontal="right"/>
      <protection locked="0"/>
    </xf>
    <xf numFmtId="0" fontId="3" fillId="0" borderId="15" xfId="0" applyFont="1" applyBorder="1" applyAlignment="1" applyProtection="1">
      <alignment horizontal="right"/>
      <protection locked="0"/>
    </xf>
    <xf numFmtId="37" fontId="3" fillId="0" borderId="1" xfId="0" applyNumberFormat="1" applyFont="1" applyBorder="1" applyAlignment="1" applyProtection="1">
      <alignment horizontal="right"/>
      <protection locked="0"/>
    </xf>
    <xf numFmtId="37" fontId="3" fillId="0" borderId="10" xfId="0" applyNumberFormat="1" applyFont="1" applyBorder="1" applyAlignment="1" applyProtection="1">
      <alignment horizontal="right"/>
      <protection locked="0"/>
    </xf>
    <xf numFmtId="37" fontId="3" fillId="0" borderId="12" xfId="0" applyNumberFormat="1" applyFont="1" applyBorder="1" applyAlignment="1" applyProtection="1">
      <alignment horizontal="right"/>
      <protection locked="0"/>
    </xf>
    <xf numFmtId="37" fontId="5" fillId="0" borderId="15" xfId="0" applyNumberFormat="1" applyFont="1" applyBorder="1" applyAlignment="1" applyProtection="1">
      <alignment horizontal="right"/>
      <protection locked="0"/>
    </xf>
    <xf numFmtId="37" fontId="31" fillId="0" borderId="13" xfId="0" applyNumberFormat="1" applyFont="1" applyBorder="1" applyAlignment="1" applyProtection="1">
      <alignment horizontal="right"/>
      <protection locked="0"/>
    </xf>
    <xf numFmtId="37" fontId="3" fillId="0" borderId="0" xfId="0" applyNumberFormat="1" applyFont="1" applyAlignment="1" applyProtection="1">
      <alignment horizontal="right"/>
      <protection locked="0"/>
    </xf>
    <xf numFmtId="37" fontId="32" fillId="0" borderId="2" xfId="0" applyNumberFormat="1" applyFont="1" applyBorder="1" applyAlignment="1" applyProtection="1">
      <alignment horizontal="right"/>
      <protection locked="0"/>
    </xf>
    <xf numFmtId="0" fontId="3" fillId="0" borderId="2" xfId="0" applyFont="1" applyBorder="1" applyAlignment="1" applyProtection="1">
      <alignment horizontal="center"/>
      <protection locked="0"/>
    </xf>
    <xf numFmtId="0" fontId="3" fillId="0" borderId="2" xfId="0" applyFont="1" applyBorder="1" applyAlignment="1" applyProtection="1">
      <alignment horizontal="left"/>
      <protection locked="0"/>
    </xf>
    <xf numFmtId="49" fontId="3" fillId="0" borderId="2" xfId="0" applyNumberFormat="1" applyFont="1" applyBorder="1" applyAlignment="1" applyProtection="1">
      <alignment horizontal="center"/>
      <protection locked="0"/>
    </xf>
    <xf numFmtId="37" fontId="3" fillId="0" borderId="2" xfId="0" applyNumberFormat="1" applyFont="1" applyBorder="1" applyAlignment="1" applyProtection="1">
      <alignment horizontal="right"/>
      <protection locked="0"/>
    </xf>
    <xf numFmtId="37" fontId="3" fillId="0" borderId="7" xfId="0" applyNumberFormat="1" applyFont="1" applyBorder="1" applyAlignment="1" applyProtection="1">
      <alignment horizontal="right"/>
      <protection locked="0"/>
    </xf>
    <xf numFmtId="37" fontId="3" fillId="0" borderId="20" xfId="0" applyNumberFormat="1" applyFont="1" applyBorder="1" applyAlignment="1" applyProtection="1">
      <alignment horizontal="right"/>
      <protection locked="0"/>
    </xf>
    <xf numFmtId="49" fontId="7" fillId="0" borderId="13" xfId="0" applyNumberFormat="1" applyFont="1" applyBorder="1" applyAlignment="1">
      <alignment horizontal="center"/>
    </xf>
    <xf numFmtId="0" fontId="3" fillId="0" borderId="1" xfId="0" applyFont="1" applyBorder="1" applyAlignment="1">
      <alignment horizontal="left"/>
    </xf>
    <xf numFmtId="0" fontId="7" fillId="0" borderId="13" xfId="2" applyFont="1" applyBorder="1" applyAlignment="1">
      <alignment horizontal="center"/>
    </xf>
    <xf numFmtId="0" fontId="7" fillId="0" borderId="14" xfId="2" applyFont="1" applyBorder="1" applyAlignment="1">
      <alignment horizontal="center"/>
    </xf>
    <xf numFmtId="49" fontId="3" fillId="0" borderId="7" xfId="2" applyNumberFormat="1" applyFont="1" applyBorder="1" applyAlignment="1">
      <alignment horizontal="center"/>
    </xf>
    <xf numFmtId="49" fontId="3" fillId="0" borderId="9" xfId="2" applyNumberFormat="1" applyFont="1" applyBorder="1" applyAlignment="1">
      <alignment horizontal="center"/>
    </xf>
    <xf numFmtId="0" fontId="3" fillId="0" borderId="1" xfId="2" applyFont="1" applyBorder="1" applyAlignment="1">
      <alignment horizontal="left"/>
    </xf>
    <xf numFmtId="0" fontId="7" fillId="0" borderId="13" xfId="0" applyFont="1" applyBorder="1" applyAlignment="1">
      <alignment horizontal="center"/>
    </xf>
    <xf numFmtId="0" fontId="7" fillId="0" borderId="14" xfId="0" applyFont="1" applyBorder="1" applyAlignment="1">
      <alignment horizontal="center"/>
    </xf>
    <xf numFmtId="49" fontId="3" fillId="0" borderId="7" xfId="0" applyNumberFormat="1" applyFont="1" applyBorder="1" applyAlignment="1">
      <alignment horizontal="center"/>
    </xf>
    <xf numFmtId="49" fontId="3" fillId="0" borderId="9" xfId="0" applyNumberFormat="1" applyFont="1" applyBorder="1" applyAlignment="1">
      <alignment horizontal="center"/>
    </xf>
    <xf numFmtId="0" fontId="3" fillId="0" borderId="1" xfId="0" applyFont="1" applyFill="1" applyBorder="1" applyAlignment="1">
      <alignment vertical="center"/>
    </xf>
    <xf numFmtId="0" fontId="3" fillId="0" borderId="13" xfId="0" applyNumberFormat="1" applyFont="1" applyBorder="1" applyAlignment="1" applyProtection="1">
      <alignment horizontal="center"/>
    </xf>
    <xf numFmtId="0" fontId="3" fillId="0" borderId="14" xfId="0" applyNumberFormat="1" applyFont="1" applyBorder="1" applyAlignment="1" applyProtection="1">
      <alignment horizontal="center"/>
    </xf>
    <xf numFmtId="49" fontId="3" fillId="0" borderId="7" xfId="0" applyNumberFormat="1" applyFont="1" applyBorder="1" applyAlignment="1" applyProtection="1">
      <alignment horizontal="center"/>
    </xf>
    <xf numFmtId="49" fontId="3" fillId="0" borderId="9" xfId="0" applyNumberFormat="1" applyFont="1" applyBorder="1" applyAlignment="1" applyProtection="1">
      <alignment horizontal="center"/>
    </xf>
    <xf numFmtId="49" fontId="3" fillId="0" borderId="4" xfId="0" applyNumberFormat="1" applyFont="1" applyBorder="1" applyAlignment="1" applyProtection="1">
      <alignment horizontal="left"/>
    </xf>
    <xf numFmtId="49" fontId="3" fillId="0" borderId="5" xfId="0" applyNumberFormat="1" applyFont="1" applyBorder="1" applyAlignment="1" applyProtection="1">
      <alignment horizontal="left"/>
    </xf>
    <xf numFmtId="0" fontId="3" fillId="0" borderId="13" xfId="0" applyNumberFormat="1" applyFont="1" applyBorder="1" applyAlignment="1">
      <alignment horizontal="center"/>
    </xf>
    <xf numFmtId="0" fontId="3" fillId="0" borderId="0" xfId="0" applyNumberFormat="1" applyFont="1" applyBorder="1" applyAlignment="1">
      <alignment horizontal="center"/>
    </xf>
    <xf numFmtId="0" fontId="3" fillId="0" borderId="14" xfId="0" applyNumberFormat="1" applyFont="1" applyBorder="1" applyAlignment="1">
      <alignment horizontal="center"/>
    </xf>
    <xf numFmtId="0" fontId="3" fillId="0" borderId="13" xfId="0" applyNumberFormat="1" applyFont="1" applyFill="1" applyBorder="1" applyAlignment="1">
      <alignment horizontal="center"/>
    </xf>
    <xf numFmtId="0" fontId="3" fillId="0" borderId="1" xfId="0" applyFont="1" applyFill="1" applyBorder="1" applyAlignment="1" applyProtection="1">
      <alignment vertical="center"/>
    </xf>
    <xf numFmtId="0" fontId="3" fillId="0" borderId="1" xfId="0" applyFont="1" applyBorder="1" applyAlignment="1" applyProtection="1">
      <alignment horizontal="left"/>
    </xf>
    <xf numFmtId="49" fontId="3" fillId="0" borderId="15" xfId="0" quotePrefix="1" applyNumberFormat="1" applyFont="1" applyBorder="1" applyAlignment="1" applyProtection="1">
      <alignment horizontal="center"/>
      <protection locked="0"/>
    </xf>
    <xf numFmtId="0" fontId="3" fillId="0" borderId="13" xfId="0" applyFont="1" applyBorder="1" applyAlignment="1" applyProtection="1">
      <alignment horizontal="left"/>
      <protection locked="0"/>
    </xf>
    <xf numFmtId="0" fontId="3" fillId="0" borderId="50" xfId="0" applyFont="1" applyBorder="1" applyAlignment="1" applyProtection="1">
      <alignment horizontal="center"/>
      <protection locked="0"/>
    </xf>
    <xf numFmtId="0" fontId="3" fillId="0" borderId="50" xfId="0" applyFont="1" applyBorder="1" applyAlignment="1" applyProtection="1">
      <alignment horizontal="left"/>
      <protection locked="0"/>
    </xf>
    <xf numFmtId="49" fontId="3" fillId="0" borderId="50" xfId="0" applyNumberFormat="1" applyFont="1" applyBorder="1" applyAlignment="1" applyProtection="1">
      <alignment horizontal="center"/>
      <protection locked="0"/>
    </xf>
    <xf numFmtId="37" fontId="3" fillId="0" borderId="50" xfId="0" applyNumberFormat="1" applyFont="1" applyBorder="1" applyAlignment="1" applyProtection="1">
      <alignment horizontal="right"/>
      <protection locked="0"/>
    </xf>
    <xf numFmtId="37" fontId="3" fillId="0" borderId="47" xfId="0" applyNumberFormat="1" applyFont="1" applyBorder="1" applyAlignment="1" applyProtection="1">
      <alignment horizontal="right"/>
      <protection locked="0"/>
    </xf>
    <xf numFmtId="37" fontId="3" fillId="0" borderId="54" xfId="0" applyNumberFormat="1" applyFont="1" applyBorder="1" applyAlignment="1" applyProtection="1">
      <alignment horizontal="right"/>
      <protection locked="0"/>
    </xf>
    <xf numFmtId="37" fontId="3" fillId="0" borderId="49" xfId="0" applyNumberFormat="1" applyFont="1" applyBorder="1" applyAlignment="1" applyProtection="1">
      <alignment horizontal="right"/>
      <protection locked="0"/>
    </xf>
    <xf numFmtId="37" fontId="3" fillId="0" borderId="50" xfId="0" applyNumberFormat="1" applyFont="1" applyBorder="1" applyAlignment="1">
      <alignment horizontal="right"/>
    </xf>
    <xf numFmtId="37" fontId="3" fillId="0" borderId="39" xfId="0" applyNumberFormat="1" applyFont="1" applyFill="1" applyBorder="1" applyAlignment="1" applyProtection="1">
      <alignment horizontal="right"/>
      <protection locked="0"/>
    </xf>
    <xf numFmtId="37" fontId="3" fillId="0" borderId="46" xfId="0" applyNumberFormat="1" applyFont="1" applyFill="1" applyBorder="1" applyAlignment="1" applyProtection="1">
      <alignment horizontal="right"/>
      <protection locked="0"/>
    </xf>
    <xf numFmtId="0" fontId="6" fillId="0" borderId="10" xfId="2" applyBorder="1" applyAlignment="1">
      <alignment vertical="top"/>
    </xf>
    <xf numFmtId="0" fontId="6" fillId="0" borderId="11" xfId="2" applyBorder="1" applyAlignment="1">
      <alignment vertical="top"/>
    </xf>
    <xf numFmtId="0" fontId="6" fillId="0" borderId="12" xfId="2" applyBorder="1" applyAlignment="1">
      <alignment vertical="top"/>
    </xf>
    <xf numFmtId="0" fontId="6" fillId="0" borderId="13" xfId="2" applyBorder="1" applyAlignment="1">
      <alignment vertical="top"/>
    </xf>
    <xf numFmtId="0" fontId="6" fillId="0" borderId="0" xfId="2" applyAlignment="1">
      <alignment vertical="top"/>
    </xf>
    <xf numFmtId="0" fontId="6" fillId="0" borderId="14" xfId="2" applyBorder="1" applyAlignment="1">
      <alignment vertical="top"/>
    </xf>
    <xf numFmtId="0" fontId="6" fillId="0" borderId="7" xfId="2" applyBorder="1" applyAlignment="1">
      <alignment vertical="top"/>
    </xf>
    <xf numFmtId="0" fontId="6" fillId="0" borderId="8" xfId="2" applyBorder="1" applyAlignment="1">
      <alignment vertical="top"/>
    </xf>
    <xf numFmtId="0" fontId="6" fillId="0" borderId="9" xfId="2" applyBorder="1" applyAlignment="1">
      <alignment vertical="top"/>
    </xf>
    <xf numFmtId="165" fontId="34" fillId="3" borderId="3" xfId="6" applyNumberFormat="1" applyFont="1" applyFill="1" applyBorder="1" applyAlignment="1" applyProtection="1">
      <alignment horizontal="center" vertical="center" wrapText="1"/>
      <protection locked="0"/>
    </xf>
    <xf numFmtId="0" fontId="5" fillId="0" borderId="15" xfId="0" applyFont="1" applyBorder="1" applyAlignment="1" applyProtection="1">
      <alignment horizontal="center"/>
      <protection locked="0"/>
    </xf>
    <xf numFmtId="11" fontId="3" fillId="0" borderId="15" xfId="0" quotePrefix="1" applyNumberFormat="1" applyFont="1" applyBorder="1" applyAlignment="1" applyProtection="1">
      <alignment horizontal="center"/>
      <protection locked="0"/>
    </xf>
    <xf numFmtId="37" fontId="35" fillId="0" borderId="2" xfId="0" applyNumberFormat="1" applyFont="1" applyBorder="1" applyAlignment="1" applyProtection="1">
      <alignment horizontal="right"/>
      <protection locked="0"/>
    </xf>
    <xf numFmtId="37" fontId="35" fillId="0" borderId="7" xfId="0" applyNumberFormat="1" applyFont="1" applyBorder="1" applyAlignment="1" applyProtection="1">
      <alignment horizontal="right"/>
      <protection locked="0"/>
    </xf>
    <xf numFmtId="37" fontId="35" fillId="0" borderId="9" xfId="0" applyNumberFormat="1" applyFont="1" applyBorder="1" applyAlignment="1" applyProtection="1">
      <alignment horizontal="right"/>
      <protection locked="0"/>
    </xf>
    <xf numFmtId="0" fontId="3" fillId="0" borderId="2" xfId="0" applyFont="1" applyBorder="1" applyAlignment="1" applyProtection="1">
      <alignment horizontal="right"/>
      <protection locked="0"/>
    </xf>
    <xf numFmtId="37" fontId="0" fillId="0" borderId="0" xfId="0" applyNumberFormat="1" applyProtection="1">
      <protection locked="0"/>
    </xf>
    <xf numFmtId="49" fontId="7" fillId="0" borderId="3" xfId="6" applyNumberFormat="1" applyFont="1" applyFill="1" applyBorder="1" applyAlignment="1">
      <alignment horizontal="center" vertical="center"/>
    </xf>
    <xf numFmtId="49" fontId="7" fillId="0" borderId="4" xfId="6" applyNumberFormat="1" applyFont="1" applyFill="1" applyBorder="1" applyAlignment="1">
      <alignment horizontal="center" vertical="center"/>
    </xf>
    <xf numFmtId="49" fontId="7" fillId="0" borderId="22" xfId="6" applyNumberFormat="1" applyFont="1" applyFill="1" applyBorder="1" applyAlignment="1">
      <alignment horizontal="center" vertical="center"/>
    </xf>
    <xf numFmtId="0" fontId="6" fillId="0" borderId="0" xfId="0" applyFont="1" applyProtection="1">
      <protection locked="0"/>
    </xf>
    <xf numFmtId="37" fontId="0" fillId="0" borderId="0" xfId="0" applyNumberFormat="1"/>
    <xf numFmtId="37" fontId="7" fillId="0" borderId="3" xfId="0" applyNumberFormat="1" applyFont="1" applyBorder="1" applyProtection="1">
      <protection locked="0"/>
    </xf>
    <xf numFmtId="37" fontId="36" fillId="0" borderId="3" xfId="0" applyNumberFormat="1" applyFont="1" applyBorder="1" applyProtection="1">
      <protection locked="0"/>
    </xf>
    <xf numFmtId="37" fontId="7" fillId="0" borderId="4" xfId="0" applyNumberFormat="1" applyFont="1" applyBorder="1" applyProtection="1">
      <protection locked="0"/>
    </xf>
    <xf numFmtId="37" fontId="7" fillId="0" borderId="22" xfId="0" applyNumberFormat="1" applyFont="1" applyBorder="1" applyProtection="1">
      <protection locked="0"/>
    </xf>
    <xf numFmtId="37" fontId="7" fillId="0" borderId="32" xfId="0" applyNumberFormat="1" applyFont="1" applyBorder="1" applyProtection="1">
      <protection locked="0"/>
    </xf>
    <xf numFmtId="37" fontId="7" fillId="0" borderId="10" xfId="0" applyNumberFormat="1" applyFont="1" applyBorder="1" applyProtection="1">
      <protection locked="0"/>
    </xf>
    <xf numFmtId="37" fontId="7" fillId="0" borderId="18" xfId="0" applyNumberFormat="1" applyFont="1" applyBorder="1" applyProtection="1">
      <protection locked="0"/>
    </xf>
    <xf numFmtId="49" fontId="3" fillId="0" borderId="15" xfId="0" applyNumberFormat="1" applyFont="1" applyBorder="1" applyProtection="1">
      <protection locked="0"/>
    </xf>
    <xf numFmtId="49" fontId="3" fillId="0" borderId="15" xfId="0" applyNumberFormat="1" applyFont="1" applyBorder="1" applyAlignment="1" applyProtection="1">
      <alignment horizontal="left"/>
      <protection locked="0"/>
    </xf>
    <xf numFmtId="37" fontId="7" fillId="0" borderId="3" xfId="2" applyNumberFormat="1" applyFont="1" applyFill="1" applyBorder="1"/>
    <xf numFmtId="37" fontId="7" fillId="0" borderId="4" xfId="2" quotePrefix="1" applyNumberFormat="1" applyFont="1" applyFill="1" applyBorder="1" applyAlignment="1">
      <alignment horizontal="center" vertical="center"/>
    </xf>
    <xf numFmtId="37" fontId="7" fillId="0" borderId="22" xfId="2" applyNumberFormat="1" applyFont="1" applyFill="1" applyBorder="1" applyProtection="1">
      <protection locked="0"/>
    </xf>
    <xf numFmtId="37" fontId="3" fillId="0" borderId="0" xfId="0" applyNumberFormat="1" applyFont="1" applyFill="1" applyBorder="1" applyAlignment="1" applyProtection="1">
      <alignment horizontal="right"/>
      <protection locked="0"/>
    </xf>
    <xf numFmtId="0" fontId="3" fillId="0" borderId="14" xfId="0" applyNumberFormat="1" applyFont="1" applyFill="1" applyBorder="1" applyAlignment="1" applyProtection="1">
      <alignment horizontal="center" wrapText="1"/>
      <protection locked="0"/>
    </xf>
    <xf numFmtId="49" fontId="3" fillId="0" borderId="13" xfId="0" applyNumberFormat="1" applyFont="1" applyFill="1" applyBorder="1" applyAlignment="1" applyProtection="1">
      <protection locked="0"/>
    </xf>
    <xf numFmtId="37" fontId="3" fillId="0" borderId="56" xfId="0" applyNumberFormat="1" applyFont="1" applyBorder="1" applyAlignment="1" applyProtection="1">
      <alignment horizontal="right"/>
      <protection locked="0"/>
    </xf>
    <xf numFmtId="37" fontId="3" fillId="0" borderId="55" xfId="0" applyNumberFormat="1" applyFont="1" applyBorder="1" applyAlignment="1" applyProtection="1">
      <alignment horizontal="right"/>
      <protection locked="0"/>
    </xf>
    <xf numFmtId="37" fontId="3" fillId="0" borderId="57" xfId="0" applyNumberFormat="1" applyFont="1" applyBorder="1" applyAlignment="1" applyProtection="1">
      <alignment horizontal="right"/>
      <protection locked="0"/>
    </xf>
    <xf numFmtId="49" fontId="3" fillId="0" borderId="15" xfId="0" applyNumberFormat="1" applyFont="1" applyFill="1" applyBorder="1" applyProtection="1">
      <protection locked="0"/>
    </xf>
    <xf numFmtId="0" fontId="3" fillId="0" borderId="14" xfId="0" applyFont="1" applyFill="1" applyBorder="1" applyAlignment="1" applyProtection="1">
      <alignment horizontal="left"/>
      <protection locked="0"/>
    </xf>
    <xf numFmtId="0" fontId="3" fillId="0" borderId="0" xfId="0" applyNumberFormat="1"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37" fontId="7" fillId="0" borderId="32" xfId="0" applyNumberFormat="1" applyFont="1" applyFill="1" applyBorder="1" applyProtection="1">
      <protection locked="0"/>
    </xf>
    <xf numFmtId="0" fontId="3" fillId="0" borderId="15" xfId="0" applyFont="1" applyFill="1" applyBorder="1" applyAlignment="1" applyProtection="1">
      <alignment horizontal="left"/>
      <protection locked="0"/>
    </xf>
    <xf numFmtId="0" fontId="0" fillId="0" borderId="0" xfId="0" quotePrefix="1" applyFill="1" applyProtection="1">
      <protection locked="0"/>
    </xf>
    <xf numFmtId="0" fontId="7" fillId="0" borderId="15" xfId="0" applyFont="1" applyFill="1" applyBorder="1" applyAlignment="1" applyProtection="1">
      <alignment wrapText="1"/>
      <protection locked="0"/>
    </xf>
    <xf numFmtId="37" fontId="7" fillId="0" borderId="10" xfId="1" applyNumberFormat="1" applyFont="1" applyFill="1" applyBorder="1" applyProtection="1">
      <protection locked="0"/>
    </xf>
    <xf numFmtId="37" fontId="7" fillId="0" borderId="13" xfId="1" applyNumberFormat="1" applyFont="1" applyFill="1" applyBorder="1" applyProtection="1">
      <protection locked="0"/>
    </xf>
    <xf numFmtId="37" fontId="7" fillId="0" borderId="47" xfId="1" applyNumberFormat="1" applyFont="1" applyFill="1" applyBorder="1" applyProtection="1">
      <protection locked="0"/>
    </xf>
    <xf numFmtId="37" fontId="7" fillId="0" borderId="0" xfId="1" applyNumberFormat="1" applyFont="1" applyFill="1" applyBorder="1"/>
    <xf numFmtId="37" fontId="7" fillId="0" borderId="48" xfId="1" applyNumberFormat="1" applyFont="1" applyFill="1" applyBorder="1"/>
    <xf numFmtId="37" fontId="3" fillId="0" borderId="5" xfId="0" applyNumberFormat="1" applyFont="1" applyFill="1" applyBorder="1" applyAlignment="1">
      <alignment horizontal="right"/>
    </xf>
    <xf numFmtId="37" fontId="3" fillId="0" borderId="1" xfId="0" applyNumberFormat="1" applyFont="1" applyFill="1" applyBorder="1" applyAlignment="1">
      <alignment horizontal="right"/>
    </xf>
    <xf numFmtId="0" fontId="14" fillId="0" borderId="1" xfId="0" applyFont="1" applyFill="1" applyBorder="1" applyProtection="1">
      <protection locked="0"/>
    </xf>
    <xf numFmtId="0" fontId="14" fillId="0" borderId="15" xfId="0" applyFont="1" applyFill="1" applyBorder="1" applyAlignment="1" applyProtection="1">
      <alignment wrapText="1"/>
      <protection locked="0"/>
    </xf>
    <xf numFmtId="0" fontId="0" fillId="0" borderId="8" xfId="0" applyBorder="1"/>
    <xf numFmtId="0" fontId="7" fillId="0" borderId="0" xfId="0" applyFont="1"/>
    <xf numFmtId="37" fontId="7" fillId="0" borderId="14" xfId="1" applyNumberFormat="1" applyFont="1" applyFill="1" applyBorder="1"/>
    <xf numFmtId="166" fontId="7" fillId="0" borderId="0" xfId="1" applyNumberFormat="1" applyFont="1"/>
    <xf numFmtId="0" fontId="7" fillId="0" borderId="0" xfId="0" applyFont="1" applyBorder="1"/>
    <xf numFmtId="0" fontId="7" fillId="0" borderId="8" xfId="0" applyFont="1" applyBorder="1"/>
    <xf numFmtId="37" fontId="7" fillId="0" borderId="14" xfId="1" applyNumberFormat="1" applyFont="1" applyFill="1" applyBorder="1" applyProtection="1">
      <protection locked="0"/>
    </xf>
    <xf numFmtId="0" fontId="0" fillId="0" borderId="15" xfId="0" applyBorder="1"/>
    <xf numFmtId="166" fontId="7" fillId="0" borderId="15" xfId="1" applyNumberFormat="1" applyFont="1" applyBorder="1"/>
    <xf numFmtId="0" fontId="7" fillId="0" borderId="2" xfId="0" applyFont="1" applyBorder="1"/>
    <xf numFmtId="0" fontId="7" fillId="0" borderId="0" xfId="0" applyFont="1" applyProtection="1">
      <protection locked="0"/>
    </xf>
    <xf numFmtId="166" fontId="7" fillId="0" borderId="0" xfId="1" applyNumberFormat="1" applyFont="1" applyProtection="1">
      <protection locked="0"/>
    </xf>
    <xf numFmtId="166" fontId="7" fillId="0" borderId="0" xfId="0" applyNumberFormat="1" applyFont="1"/>
    <xf numFmtId="0" fontId="0" fillId="0" borderId="2" xfId="0" applyBorder="1"/>
    <xf numFmtId="166" fontId="7" fillId="0" borderId="15" xfId="1" applyNumberFormat="1" applyFont="1" applyFill="1" applyBorder="1"/>
    <xf numFmtId="166" fontId="7" fillId="0" borderId="2" xfId="1" applyNumberFormat="1" applyFont="1" applyFill="1" applyBorder="1"/>
    <xf numFmtId="166" fontId="7" fillId="0" borderId="40" xfId="1" applyNumberFormat="1" applyFont="1" applyBorder="1"/>
    <xf numFmtId="166" fontId="7" fillId="0" borderId="58" xfId="1" applyNumberFormat="1" applyFont="1" applyBorder="1"/>
    <xf numFmtId="166" fontId="7" fillId="0" borderId="40" xfId="1" applyNumberFormat="1" applyFont="1" applyFill="1" applyBorder="1" applyProtection="1">
      <protection locked="0"/>
    </xf>
    <xf numFmtId="166" fontId="7" fillId="0" borderId="40" xfId="1" applyNumberFormat="1" applyFont="1" applyFill="1" applyBorder="1"/>
    <xf numFmtId="166" fontId="7" fillId="0" borderId="15" xfId="1" applyNumberFormat="1" applyFont="1" applyBorder="1" applyProtection="1">
      <protection locked="0"/>
    </xf>
    <xf numFmtId="166" fontId="6" fillId="0" borderId="0" xfId="1" applyNumberFormat="1"/>
    <xf numFmtId="3" fontId="0" fillId="0" borderId="0" xfId="0" applyNumberFormat="1"/>
    <xf numFmtId="166" fontId="0" fillId="0" borderId="0" xfId="1" applyNumberFormat="1" applyFont="1"/>
    <xf numFmtId="166" fontId="0" fillId="0" borderId="0" xfId="0" applyNumberFormat="1"/>
    <xf numFmtId="0" fontId="35" fillId="0" borderId="13" xfId="0" applyNumberFormat="1" applyFont="1" applyFill="1" applyBorder="1" applyAlignment="1" applyProtection="1">
      <alignment horizontal="center"/>
      <protection locked="0"/>
    </xf>
    <xf numFmtId="0" fontId="6" fillId="0" borderId="0" xfId="0" quotePrefix="1" applyFont="1" applyProtection="1">
      <protection locked="0"/>
    </xf>
    <xf numFmtId="0" fontId="3" fillId="6" borderId="15" xfId="0" quotePrefix="1"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43" fontId="0" fillId="0" borderId="0" xfId="1" applyFont="1"/>
    <xf numFmtId="0" fontId="6" fillId="0" borderId="0" xfId="0" applyFont="1" applyFill="1" applyProtection="1">
      <protection locked="0"/>
    </xf>
    <xf numFmtId="37" fontId="7" fillId="7" borderId="19" xfId="0" applyNumberFormat="1" applyFont="1" applyFill="1" applyBorder="1" applyProtection="1">
      <protection locked="0"/>
    </xf>
    <xf numFmtId="37" fontId="7" fillId="7" borderId="20" xfId="0" applyNumberFormat="1" applyFont="1" applyFill="1" applyBorder="1"/>
    <xf numFmtId="0" fontId="0" fillId="0" borderId="0" xfId="0" applyFill="1" applyProtection="1">
      <protection locked="0"/>
    </xf>
    <xf numFmtId="37" fontId="7" fillId="0" borderId="21" xfId="0" applyNumberFormat="1" applyFont="1" applyFill="1" applyBorder="1" applyAlignment="1" applyProtection="1">
      <alignment horizontal="right"/>
      <protection locked="0"/>
    </xf>
    <xf numFmtId="37" fontId="7" fillId="0" borderId="33" xfId="0" applyNumberFormat="1" applyFont="1" applyFill="1" applyBorder="1" applyAlignment="1">
      <alignment horizontal="right"/>
    </xf>
    <xf numFmtId="37" fontId="3" fillId="0" borderId="12" xfId="0" applyNumberFormat="1" applyFont="1" applyFill="1" applyBorder="1" applyAlignment="1" applyProtection="1">
      <alignment horizontal="right"/>
      <protection locked="0"/>
    </xf>
    <xf numFmtId="0" fontId="0" fillId="0" borderId="15" xfId="0" applyFill="1" applyBorder="1"/>
    <xf numFmtId="0" fontId="0" fillId="0" borderId="0" xfId="0" applyFill="1"/>
    <xf numFmtId="37" fontId="3" fillId="0" borderId="31" xfId="0" applyNumberFormat="1" applyFont="1" applyFill="1" applyBorder="1" applyAlignment="1" applyProtection="1">
      <alignment horizontal="right"/>
    </xf>
    <xf numFmtId="0" fontId="3" fillId="0" borderId="15" xfId="0" quotePrefix="1"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37" fontId="3" fillId="0" borderId="21" xfId="0" applyNumberFormat="1" applyFont="1" applyFill="1" applyBorder="1" applyAlignment="1" applyProtection="1">
      <alignment horizontal="right"/>
    </xf>
    <xf numFmtId="37" fontId="3" fillId="0" borderId="30" xfId="0" applyNumberFormat="1" applyFont="1" applyFill="1" applyBorder="1" applyAlignment="1" applyProtection="1">
      <alignment horizontal="right"/>
    </xf>
    <xf numFmtId="0" fontId="6" fillId="0" borderId="0" xfId="0" applyFont="1" applyFill="1"/>
    <xf numFmtId="49" fontId="3" fillId="0" borderId="7" xfId="2" applyNumberFormat="1" applyFont="1" applyFill="1" applyBorder="1" applyAlignment="1">
      <alignment horizontal="center"/>
    </xf>
    <xf numFmtId="49" fontId="3" fillId="0" borderId="2" xfId="2" applyNumberFormat="1" applyFont="1" applyFill="1" applyBorder="1" applyAlignment="1">
      <alignment horizontal="center"/>
    </xf>
    <xf numFmtId="49" fontId="3" fillId="0" borderId="20" xfId="2" applyNumberFormat="1" applyFont="1" applyFill="1" applyBorder="1" applyAlignment="1">
      <alignment horizontal="center"/>
    </xf>
    <xf numFmtId="165" fontId="34" fillId="0" borderId="3" xfId="6" applyNumberFormat="1" applyFont="1" applyFill="1" applyBorder="1" applyAlignment="1" applyProtection="1">
      <alignment horizontal="center" vertical="center" wrapText="1"/>
      <protection locked="0"/>
    </xf>
    <xf numFmtId="49" fontId="14" fillId="0" borderId="4" xfId="2" applyNumberFormat="1" applyFont="1" applyFill="1" applyBorder="1" applyAlignment="1">
      <alignment vertical="center"/>
    </xf>
    <xf numFmtId="0" fontId="3" fillId="3" borderId="7" xfId="0" quotePrefix="1" applyFont="1" applyFill="1" applyBorder="1" applyAlignment="1" applyProtection="1">
      <alignment horizontal="center"/>
      <protection locked="0"/>
    </xf>
    <xf numFmtId="0" fontId="3" fillId="3" borderId="8" xfId="0" quotePrefix="1" applyFont="1" applyFill="1" applyBorder="1" applyAlignment="1" applyProtection="1">
      <alignment horizontal="center"/>
      <protection locked="0"/>
    </xf>
    <xf numFmtId="0" fontId="3" fillId="3" borderId="9" xfId="0" quotePrefix="1" applyFont="1" applyFill="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quotePrefix="1" applyFont="1" applyBorder="1" applyAlignment="1" applyProtection="1">
      <alignment horizontal="center"/>
      <protection locked="0"/>
    </xf>
    <xf numFmtId="0" fontId="3" fillId="0" borderId="11" xfId="0" quotePrefix="1" applyFont="1" applyBorder="1" applyAlignment="1" applyProtection="1">
      <alignment horizontal="center"/>
      <protection locked="0"/>
    </xf>
    <xf numFmtId="0" fontId="3" fillId="0" borderId="12" xfId="0" quotePrefix="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quotePrefix="1" applyFont="1" applyBorder="1" applyAlignment="1" applyProtection="1">
      <alignment horizontal="center"/>
      <protection locked="0"/>
    </xf>
    <xf numFmtId="0" fontId="3" fillId="0" borderId="0" xfId="0" quotePrefix="1" applyFont="1" applyAlignment="1" applyProtection="1">
      <alignment horizontal="center"/>
      <protection locked="0"/>
    </xf>
    <xf numFmtId="0" fontId="3" fillId="0" borderId="14" xfId="0" quotePrefix="1" applyFont="1" applyBorder="1" applyAlignment="1" applyProtection="1">
      <alignment horizontal="center"/>
      <protection locked="0"/>
    </xf>
    <xf numFmtId="0" fontId="3"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2" xfId="0" quotePrefix="1" applyFont="1" applyBorder="1" applyAlignment="1" applyProtection="1">
      <alignment horizontal="center"/>
      <protection locked="0"/>
    </xf>
    <xf numFmtId="0" fontId="2" fillId="0" borderId="2"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7" fillId="0" borderId="7" xfId="2" applyFont="1" applyBorder="1"/>
    <xf numFmtId="0" fontId="7" fillId="0" borderId="8" xfId="2" applyFont="1" applyBorder="1"/>
    <xf numFmtId="0" fontId="7" fillId="0" borderId="9" xfId="2" applyFont="1" applyBorder="1"/>
    <xf numFmtId="0" fontId="7" fillId="0" borderId="7" xfId="2" applyFont="1" applyBorder="1" applyAlignment="1">
      <alignment horizontal="center"/>
    </xf>
    <xf numFmtId="0" fontId="7" fillId="0" borderId="8" xfId="2" applyFont="1" applyBorder="1" applyAlignment="1">
      <alignment horizontal="center"/>
    </xf>
    <xf numFmtId="0" fontId="7" fillId="0" borderId="9" xfId="2" applyFont="1" applyBorder="1" applyAlignment="1">
      <alignment horizontal="center"/>
    </xf>
    <xf numFmtId="0" fontId="20" fillId="0" borderId="10"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9" xfId="2" applyFont="1" applyBorder="1" applyAlignment="1">
      <alignment horizontal="center" vertical="center" wrapText="1"/>
    </xf>
    <xf numFmtId="0" fontId="21" fillId="0" borderId="10"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12"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8" xfId="2" applyFont="1" applyBorder="1" applyAlignment="1">
      <alignment horizontal="center" vertical="center" wrapText="1"/>
    </xf>
    <xf numFmtId="0" fontId="21" fillId="0" borderId="9" xfId="2" applyFont="1" applyBorder="1" applyAlignment="1">
      <alignment horizontal="center" vertical="center" wrapText="1"/>
    </xf>
    <xf numFmtId="0" fontId="24" fillId="0" borderId="4" xfId="2" applyFont="1" applyBorder="1" applyAlignment="1">
      <alignment horizontal="center"/>
    </xf>
    <xf numFmtId="0" fontId="24" fillId="0" borderId="6" xfId="2" applyFont="1" applyBorder="1" applyAlignment="1">
      <alignment horizontal="center"/>
    </xf>
    <xf numFmtId="0" fontId="24" fillId="0" borderId="5" xfId="2" applyFont="1" applyBorder="1" applyAlignment="1">
      <alignment horizontal="center"/>
    </xf>
    <xf numFmtId="0" fontId="24" fillId="0" borderId="4" xfId="2" quotePrefix="1" applyFont="1" applyBorder="1" applyAlignment="1">
      <alignment horizontal="center"/>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12" xfId="2" applyFont="1" applyBorder="1" applyAlignment="1">
      <alignment horizontal="center" vertical="center" wrapText="1"/>
    </xf>
    <xf numFmtId="0" fontId="24"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horizontal="center"/>
    </xf>
    <xf numFmtId="0" fontId="0" fillId="2" borderId="4" xfId="0" applyFill="1" applyBorder="1" applyAlignment="1"/>
    <xf numFmtId="0" fontId="0" fillId="2" borderId="6" xfId="0" applyFill="1" applyBorder="1" applyAlignment="1"/>
    <xf numFmtId="0" fontId="0" fillId="2" borderId="5" xfId="0" applyFill="1" applyBorder="1" applyAlignment="1"/>
    <xf numFmtId="49" fontId="7" fillId="0" borderId="7" xfId="0" applyNumberFormat="1" applyFont="1" applyFill="1" applyBorder="1" applyAlignment="1" applyProtection="1">
      <alignment horizontal="center"/>
      <protection locked="0"/>
    </xf>
    <xf numFmtId="49" fontId="7" fillId="0" borderId="9" xfId="0" applyNumberFormat="1" applyFont="1" applyFill="1" applyBorder="1" applyAlignment="1" applyProtection="1">
      <alignment horizontal="center"/>
      <protection locked="0"/>
    </xf>
    <xf numFmtId="49" fontId="7" fillId="0" borderId="10"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7" xfId="0" applyNumberFormat="1" applyFont="1" applyBorder="1" applyAlignment="1">
      <alignment horizontal="center"/>
    </xf>
    <xf numFmtId="49" fontId="7" fillId="0" borderId="9" xfId="0" applyNumberFormat="1" applyFont="1" applyBorder="1" applyAlignment="1">
      <alignment horizontal="center"/>
    </xf>
    <xf numFmtId="49" fontId="7" fillId="0" borderId="13" xfId="0" applyNumberFormat="1" applyFont="1" applyFill="1" applyBorder="1" applyAlignment="1" applyProtection="1">
      <alignment horizontal="center"/>
      <protection locked="0"/>
    </xf>
    <xf numFmtId="49" fontId="7" fillId="0" borderId="14" xfId="0" applyNumberFormat="1" applyFont="1" applyFill="1" applyBorder="1" applyAlignment="1" applyProtection="1">
      <alignment horizontal="center"/>
      <protection locked="0"/>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7" fillId="0" borderId="7" xfId="0" applyFont="1" applyFill="1" applyBorder="1" applyAlignment="1" applyProtection="1">
      <alignment horizontal="left" indent="2"/>
      <protection locked="0"/>
    </xf>
    <xf numFmtId="0" fontId="7" fillId="0" borderId="8" xfId="0" applyFont="1" applyFill="1" applyBorder="1" applyAlignment="1" applyProtection="1">
      <alignment horizontal="left" indent="2"/>
      <protection locked="0"/>
    </xf>
    <xf numFmtId="0" fontId="7" fillId="0" borderId="9" xfId="0" applyFont="1" applyFill="1" applyBorder="1" applyAlignment="1" applyProtection="1">
      <alignment horizontal="left" indent="2"/>
      <protection locked="0"/>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7" xfId="0" quotePrefix="1"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3" fillId="0" borderId="1" xfId="0" applyFont="1" applyBorder="1" applyAlignment="1">
      <alignment horizontal="left"/>
    </xf>
    <xf numFmtId="0" fontId="2" fillId="0" borderId="1" xfId="0" applyFont="1" applyBorder="1" applyAlignment="1">
      <alignment horizontal="center"/>
    </xf>
    <xf numFmtId="0" fontId="2" fillId="0" borderId="15" xfId="0" applyFont="1" applyBorder="1" applyAlignment="1">
      <alignment horizontal="center"/>
    </xf>
    <xf numFmtId="0" fontId="2" fillId="0" borderId="2" xfId="0" quotePrefix="1" applyFont="1" applyBorder="1" applyAlignment="1">
      <alignment horizontal="center"/>
    </xf>
    <xf numFmtId="0" fontId="2" fillId="0" borderId="2" xfId="0" applyFont="1" applyBorder="1" applyAlignment="1">
      <alignment horizontal="center"/>
    </xf>
    <xf numFmtId="49" fontId="3" fillId="0" borderId="4" xfId="0" applyNumberFormat="1" applyFont="1" applyBorder="1" applyAlignment="1">
      <alignment horizontal="center"/>
    </xf>
    <xf numFmtId="49" fontId="3" fillId="0" borderId="5" xfId="0" applyNumberFormat="1" applyFont="1" applyBorder="1" applyAlignment="1">
      <alignment horizontal="center"/>
    </xf>
    <xf numFmtId="0" fontId="4" fillId="2" borderId="4" xfId="0" applyFont="1" applyFill="1" applyBorder="1" applyAlignment="1">
      <alignment horizontal="left"/>
    </xf>
    <xf numFmtId="0" fontId="4" fillId="2" borderId="6" xfId="0" applyFont="1" applyFill="1" applyBorder="1" applyAlignment="1">
      <alignment horizontal="left"/>
    </xf>
    <xf numFmtId="0" fontId="4" fillId="2" borderId="5" xfId="0" applyFont="1" applyFill="1" applyBorder="1" applyAlignment="1">
      <alignment horizontal="left"/>
    </xf>
    <xf numFmtId="37" fontId="7" fillId="2" borderId="1" xfId="0" applyNumberFormat="1" applyFont="1" applyFill="1" applyBorder="1" applyAlignment="1">
      <alignment horizontal="center"/>
    </xf>
    <xf numFmtId="37" fontId="7" fillId="2" borderId="15" xfId="0" applyNumberFormat="1" applyFont="1" applyFill="1" applyBorder="1" applyAlignment="1">
      <alignment horizontal="center"/>
    </xf>
    <xf numFmtId="37" fontId="7" fillId="2" borderId="2" xfId="0" applyNumberFormat="1" applyFont="1" applyFill="1" applyBorder="1" applyAlignment="1">
      <alignment horizontal="center"/>
    </xf>
    <xf numFmtId="37" fontId="7" fillId="2" borderId="34" xfId="0" applyNumberFormat="1" applyFont="1" applyFill="1" applyBorder="1" applyAlignment="1">
      <alignment horizontal="center"/>
    </xf>
    <xf numFmtId="37" fontId="7" fillId="2" borderId="29" xfId="0" applyNumberFormat="1" applyFont="1" applyFill="1" applyBorder="1" applyAlignment="1">
      <alignment horizontal="center"/>
    </xf>
    <xf numFmtId="37" fontId="7" fillId="2" borderId="31" xfId="0" applyNumberFormat="1" applyFont="1" applyFill="1" applyBorder="1" applyAlignment="1">
      <alignment horizontal="center"/>
    </xf>
    <xf numFmtId="37" fontId="7" fillId="2" borderId="25" xfId="0" applyNumberFormat="1" applyFont="1" applyFill="1" applyBorder="1" applyAlignment="1">
      <alignment horizontal="center"/>
    </xf>
    <xf numFmtId="37" fontId="7" fillId="2" borderId="28" xfId="0" applyNumberFormat="1" applyFont="1" applyFill="1" applyBorder="1" applyAlignment="1">
      <alignment horizontal="center"/>
    </xf>
    <xf numFmtId="37" fontId="7" fillId="2" borderId="30" xfId="0" applyNumberFormat="1" applyFont="1" applyFill="1" applyBorder="1" applyAlignment="1">
      <alignment horizontal="center"/>
    </xf>
    <xf numFmtId="0" fontId="7" fillId="2" borderId="4" xfId="0" applyFont="1" applyFill="1" applyBorder="1" applyAlignment="1">
      <alignment horizontal="center"/>
    </xf>
    <xf numFmtId="0" fontId="7" fillId="2" borderId="6"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3" fillId="0" borderId="4" xfId="0" quotePrefix="1"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23" xfId="0" quotePrefix="1" applyFont="1" applyBorder="1" applyAlignment="1">
      <alignment horizontal="center"/>
    </xf>
    <xf numFmtId="0" fontId="3" fillId="0" borderId="24" xfId="0" applyFont="1" applyBorder="1" applyAlignment="1">
      <alignment horizontal="center"/>
    </xf>
    <xf numFmtId="0" fontId="3" fillId="0" borderId="10" xfId="0" applyFont="1" applyBorder="1"/>
    <xf numFmtId="0" fontId="3" fillId="0" borderId="11" xfId="0" applyFont="1" applyBorder="1"/>
    <xf numFmtId="0" fontId="3" fillId="0" borderId="12" xfId="0" applyFont="1" applyBorder="1"/>
    <xf numFmtId="49" fontId="7" fillId="0" borderId="8" xfId="0" applyNumberFormat="1" applyFont="1" applyFill="1" applyBorder="1" applyAlignment="1" applyProtection="1">
      <alignment horizontal="center"/>
      <protection locked="0"/>
    </xf>
    <xf numFmtId="49" fontId="14" fillId="0" borderId="6" xfId="2" applyNumberFormat="1" applyFont="1" applyBorder="1" applyAlignment="1">
      <alignment horizontal="left" vertical="center"/>
    </xf>
    <xf numFmtId="49" fontId="14" fillId="0" borderId="32" xfId="2" applyNumberFormat="1" applyFont="1" applyBorder="1" applyAlignment="1">
      <alignment horizontal="left" vertical="center"/>
    </xf>
    <xf numFmtId="49" fontId="7" fillId="0" borderId="4" xfId="2" applyNumberFormat="1" applyFont="1" applyBorder="1" applyAlignment="1">
      <alignment horizontal="center"/>
    </xf>
    <xf numFmtId="49" fontId="7" fillId="0" borderId="6" xfId="2" applyNumberFormat="1" applyFont="1" applyBorder="1" applyAlignment="1">
      <alignment horizontal="center"/>
    </xf>
    <xf numFmtId="49" fontId="7" fillId="0" borderId="5" xfId="2" applyNumberFormat="1" applyFont="1" applyBorder="1" applyAlignment="1">
      <alignment horizontal="center"/>
    </xf>
    <xf numFmtId="0" fontId="11" fillId="2" borderId="4" xfId="2" applyFont="1" applyFill="1" applyBorder="1" applyAlignment="1">
      <alignment horizontal="center"/>
    </xf>
    <xf numFmtId="0" fontId="11" fillId="2" borderId="6" xfId="2" applyFont="1" applyFill="1" applyBorder="1" applyAlignment="1">
      <alignment horizontal="center"/>
    </xf>
    <xf numFmtId="0" fontId="11" fillId="2" borderId="5" xfId="2" applyFont="1" applyFill="1" applyBorder="1" applyAlignment="1">
      <alignment horizontal="center"/>
    </xf>
    <xf numFmtId="0" fontId="7" fillId="0" borderId="10" xfId="0" applyFont="1" applyBorder="1" applyAlignment="1">
      <alignment horizontal="left" vertical="top" wrapText="1"/>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4"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2" applyFont="1" applyBorder="1"/>
    <xf numFmtId="0" fontId="7" fillId="0" borderId="11" xfId="2" applyFont="1" applyBorder="1"/>
    <xf numFmtId="0" fontId="7" fillId="0" borderId="12" xfId="2" applyFont="1" applyBorder="1"/>
    <xf numFmtId="0" fontId="7" fillId="0" borderId="13" xfId="2" applyFont="1" applyBorder="1" applyAlignment="1">
      <alignment horizontal="center"/>
    </xf>
    <xf numFmtId="0" fontId="7" fillId="0" borderId="0" xfId="2" applyFont="1" applyAlignment="1">
      <alignment horizontal="center"/>
    </xf>
    <xf numFmtId="0" fontId="7" fillId="0" borderId="14" xfId="2" applyFont="1" applyBorder="1" applyAlignment="1">
      <alignment horizontal="center"/>
    </xf>
    <xf numFmtId="0" fontId="7" fillId="0" borderId="13" xfId="2" applyFont="1" applyBorder="1"/>
    <xf numFmtId="0" fontId="7" fillId="0" borderId="0" xfId="2" applyFont="1"/>
    <xf numFmtId="0" fontId="7" fillId="0" borderId="14" xfId="2" applyFont="1" applyBorder="1"/>
    <xf numFmtId="49" fontId="3" fillId="0" borderId="7" xfId="2" applyNumberFormat="1" applyFont="1" applyBorder="1" applyAlignment="1">
      <alignment horizontal="center"/>
    </xf>
    <xf numFmtId="49" fontId="3" fillId="0" borderId="8" xfId="2" applyNumberFormat="1" applyFont="1" applyBorder="1" applyAlignment="1">
      <alignment horizontal="center"/>
    </xf>
    <xf numFmtId="49" fontId="3" fillId="0" borderId="9" xfId="2" applyNumberFormat="1" applyFont="1" applyBorder="1" applyAlignment="1">
      <alignment horizontal="center"/>
    </xf>
    <xf numFmtId="49" fontId="7" fillId="0" borderId="4" xfId="2" applyNumberFormat="1" applyFont="1" applyBorder="1" applyAlignment="1">
      <alignment horizontal="center" vertical="top" wrapText="1"/>
    </xf>
    <xf numFmtId="49" fontId="7" fillId="0" borderId="6" xfId="2" applyNumberFormat="1" applyFont="1" applyBorder="1" applyAlignment="1">
      <alignment horizontal="center" vertical="top" wrapText="1"/>
    </xf>
    <xf numFmtId="49" fontId="7" fillId="0" borderId="5" xfId="2" applyNumberFormat="1" applyFont="1" applyBorder="1" applyAlignment="1">
      <alignment horizontal="center" vertical="top" wrapText="1"/>
    </xf>
    <xf numFmtId="0" fontId="2" fillId="0" borderId="1" xfId="2" applyFont="1" applyBorder="1" applyAlignment="1">
      <alignment horizontal="center"/>
    </xf>
    <xf numFmtId="0" fontId="2" fillId="0" borderId="13" xfId="2" applyFont="1" applyBorder="1" applyAlignment="1">
      <alignment horizontal="center"/>
    </xf>
    <xf numFmtId="0" fontId="2" fillId="0" borderId="0" xfId="2" applyFont="1" applyAlignment="1">
      <alignment horizontal="center"/>
    </xf>
    <xf numFmtId="0" fontId="2" fillId="0" borderId="14" xfId="2" applyFont="1" applyBorder="1" applyAlignment="1">
      <alignment horizontal="center"/>
    </xf>
    <xf numFmtId="0" fontId="2" fillId="0" borderId="13" xfId="2" applyFont="1" applyBorder="1" applyAlignment="1">
      <alignment horizontal="center" vertical="center" wrapText="1"/>
    </xf>
    <xf numFmtId="0" fontId="2" fillId="0" borderId="0" xfId="2" applyFont="1" applyAlignment="1">
      <alignment horizontal="center" vertical="center" wrapText="1"/>
    </xf>
    <xf numFmtId="0" fontId="2" fillId="0" borderId="14" xfId="2"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2" xfId="2" quotePrefix="1" applyFont="1" applyBorder="1" applyAlignment="1">
      <alignment horizontal="center"/>
    </xf>
    <xf numFmtId="0" fontId="2" fillId="0" borderId="2" xfId="2" applyFont="1" applyBorder="1" applyAlignment="1">
      <alignment horizontal="center"/>
    </xf>
    <xf numFmtId="0" fontId="6" fillId="2" borderId="4" xfId="2" applyFill="1" applyBorder="1" applyAlignment="1">
      <alignment horizontal="center"/>
    </xf>
    <xf numFmtId="0" fontId="6" fillId="2" borderId="6" xfId="2" applyFill="1" applyBorder="1" applyAlignment="1">
      <alignment horizontal="center"/>
    </xf>
    <xf numFmtId="0" fontId="6" fillId="2" borderId="5" xfId="2" applyFill="1" applyBorder="1" applyAlignment="1">
      <alignment horizontal="center"/>
    </xf>
    <xf numFmtId="0" fontId="3" fillId="0" borderId="1" xfId="2" applyFont="1" applyBorder="1" applyAlignment="1">
      <alignment horizontal="left"/>
    </xf>
    <xf numFmtId="0" fontId="7" fillId="0" borderId="7" xfId="2" applyFont="1" applyBorder="1" applyAlignment="1" applyProtection="1">
      <alignment horizontal="left" indent="1"/>
      <protection locked="0"/>
    </xf>
    <xf numFmtId="0" fontId="7" fillId="0" borderId="9" xfId="2" applyFont="1" applyBorder="1" applyAlignment="1" applyProtection="1">
      <alignment horizontal="left" indent="1"/>
      <protection locked="0"/>
    </xf>
    <xf numFmtId="0" fontId="7" fillId="0" borderId="8" xfId="2" applyFont="1" applyBorder="1" applyAlignment="1" applyProtection="1">
      <alignment horizontal="left" indent="1"/>
      <protection locked="0"/>
    </xf>
    <xf numFmtId="0" fontId="11" fillId="2" borderId="10" xfId="2" applyFont="1" applyFill="1" applyBorder="1" applyAlignment="1">
      <alignment horizontal="left" vertical="top" wrapText="1"/>
    </xf>
    <xf numFmtId="0" fontId="11" fillId="2" borderId="11" xfId="2" applyFont="1" applyFill="1" applyBorder="1" applyAlignment="1">
      <alignment horizontal="left" vertical="top" wrapText="1"/>
    </xf>
    <xf numFmtId="0" fontId="11" fillId="2" borderId="12" xfId="2" applyFont="1" applyFill="1" applyBorder="1" applyAlignment="1">
      <alignment horizontal="left" vertical="top" wrapText="1"/>
    </xf>
    <xf numFmtId="0" fontId="11" fillId="2" borderId="7" xfId="2" applyFont="1" applyFill="1" applyBorder="1" applyAlignment="1">
      <alignment horizontal="left" vertical="top" wrapText="1"/>
    </xf>
    <xf numFmtId="0" fontId="11" fillId="2" borderId="8" xfId="2" applyFont="1" applyFill="1" applyBorder="1" applyAlignment="1">
      <alignment horizontal="left" vertical="top" wrapText="1"/>
    </xf>
    <xf numFmtId="0" fontId="11" fillId="2" borderId="9" xfId="2" applyFont="1" applyFill="1" applyBorder="1" applyAlignment="1">
      <alignment horizontal="left" vertical="top" wrapText="1"/>
    </xf>
    <xf numFmtId="0" fontId="6" fillId="0" borderId="10" xfId="2" applyBorder="1" applyAlignment="1">
      <alignment horizontal="left" vertical="top"/>
    </xf>
    <xf numFmtId="0" fontId="6" fillId="0" borderId="11" xfId="2" applyBorder="1" applyAlignment="1">
      <alignment horizontal="left" vertical="top"/>
    </xf>
    <xf numFmtId="0" fontId="6" fillId="0" borderId="12" xfId="2" applyBorder="1" applyAlignment="1">
      <alignment horizontal="left" vertical="top"/>
    </xf>
    <xf numFmtId="0" fontId="6" fillId="0" borderId="13" xfId="2" applyBorder="1" applyAlignment="1">
      <alignment horizontal="left" vertical="top"/>
    </xf>
    <xf numFmtId="0" fontId="6" fillId="0" borderId="0" xfId="2" applyAlignment="1">
      <alignment horizontal="left" vertical="top"/>
    </xf>
    <xf numFmtId="0" fontId="6" fillId="0" borderId="14" xfId="2" applyBorder="1" applyAlignment="1">
      <alignment horizontal="left" vertical="top"/>
    </xf>
    <xf numFmtId="0" fontId="6" fillId="0" borderId="7" xfId="2" applyBorder="1" applyAlignment="1">
      <alignment horizontal="left" vertical="top"/>
    </xf>
    <xf numFmtId="0" fontId="6" fillId="0" borderId="8" xfId="2" applyBorder="1" applyAlignment="1">
      <alignment horizontal="left" vertical="top"/>
    </xf>
    <xf numFmtId="0" fontId="6" fillId="0" borderId="9" xfId="2" applyBorder="1" applyAlignment="1">
      <alignment horizontal="left" vertical="top"/>
    </xf>
    <xf numFmtId="0" fontId="11" fillId="2" borderId="10" xfId="2" applyFont="1" applyFill="1" applyBorder="1" applyAlignment="1">
      <alignment horizontal="left" vertical="top"/>
    </xf>
    <xf numFmtId="0" fontId="11" fillId="2" borderId="11" xfId="2" applyFont="1" applyFill="1" applyBorder="1" applyAlignment="1">
      <alignment horizontal="left" vertical="top"/>
    </xf>
    <xf numFmtId="0" fontId="11" fillId="2" borderId="12" xfId="2" applyFont="1" applyFill="1" applyBorder="1" applyAlignment="1">
      <alignment horizontal="left" vertical="top"/>
    </xf>
    <xf numFmtId="0" fontId="11" fillId="2" borderId="7" xfId="2" applyFont="1" applyFill="1" applyBorder="1" applyAlignment="1">
      <alignment horizontal="left" vertical="top"/>
    </xf>
    <xf numFmtId="0" fontId="11" fillId="2" borderId="8" xfId="2" applyFont="1" applyFill="1" applyBorder="1" applyAlignment="1">
      <alignment horizontal="left" vertical="top"/>
    </xf>
    <xf numFmtId="0" fontId="11" fillId="2" borderId="9" xfId="2" applyFont="1" applyFill="1" applyBorder="1" applyAlignment="1">
      <alignment horizontal="left" vertical="top"/>
    </xf>
    <xf numFmtId="0" fontId="12" fillId="0" borderId="10" xfId="2" applyFont="1" applyBorder="1" applyAlignment="1">
      <alignment horizontal="center" vertical="top"/>
    </xf>
    <xf numFmtId="0" fontId="12" fillId="0" borderId="11" xfId="2" applyFont="1" applyBorder="1" applyAlignment="1">
      <alignment horizontal="center" vertical="top"/>
    </xf>
    <xf numFmtId="0" fontId="12" fillId="0" borderId="12" xfId="2" applyFont="1" applyBorder="1" applyAlignment="1">
      <alignment horizontal="center" vertical="top"/>
    </xf>
    <xf numFmtId="0" fontId="12" fillId="0" borderId="13" xfId="2" applyFont="1" applyBorder="1" applyAlignment="1">
      <alignment horizontal="center" vertical="top"/>
    </xf>
    <xf numFmtId="0" fontId="12" fillId="0" borderId="0" xfId="2" applyFont="1" applyAlignment="1">
      <alignment horizontal="center" vertical="top"/>
    </xf>
    <xf numFmtId="0" fontId="12" fillId="0" borderId="14" xfId="2" applyFont="1" applyBorder="1" applyAlignment="1">
      <alignment horizontal="center" vertical="top"/>
    </xf>
    <xf numFmtId="0" fontId="12" fillId="0" borderId="7" xfId="2" applyFont="1" applyBorder="1" applyAlignment="1">
      <alignment horizontal="center" vertical="top"/>
    </xf>
    <xf numFmtId="0" fontId="12" fillId="0" borderId="8" xfId="2" applyFont="1" applyBorder="1" applyAlignment="1">
      <alignment horizontal="center" vertical="top"/>
    </xf>
    <xf numFmtId="0" fontId="12" fillId="0" borderId="9" xfId="2" applyFont="1" applyBorder="1" applyAlignment="1">
      <alignment horizontal="center" vertical="top"/>
    </xf>
    <xf numFmtId="0" fontId="6" fillId="0" borderId="10" xfId="2" applyBorder="1" applyAlignment="1">
      <alignment horizontal="center" vertical="center"/>
    </xf>
    <xf numFmtId="0" fontId="6" fillId="0" borderId="11" xfId="2" applyBorder="1" applyAlignment="1">
      <alignment horizontal="center" vertical="center"/>
    </xf>
    <xf numFmtId="0" fontId="6" fillId="0" borderId="12" xfId="2" applyBorder="1" applyAlignment="1">
      <alignment horizontal="center" vertical="center"/>
    </xf>
    <xf numFmtId="0" fontId="6" fillId="0" borderId="7" xfId="2" applyBorder="1" applyAlignment="1">
      <alignment horizontal="center" vertical="center"/>
    </xf>
    <xf numFmtId="0" fontId="6" fillId="0" borderId="8" xfId="2" applyBorder="1" applyAlignment="1">
      <alignment horizontal="center" vertical="center"/>
    </xf>
    <xf numFmtId="0" fontId="6" fillId="0" borderId="9" xfId="2" applyBorder="1" applyAlignment="1">
      <alignment horizontal="center" vertical="center"/>
    </xf>
    <xf numFmtId="0" fontId="11" fillId="2" borderId="13" xfId="2" applyFont="1" applyFill="1" applyBorder="1" applyAlignment="1">
      <alignment horizontal="left" vertical="top" wrapText="1"/>
    </xf>
    <xf numFmtId="0" fontId="11" fillId="2" borderId="0" xfId="2" applyFont="1" applyFill="1" applyAlignment="1">
      <alignment horizontal="left" vertical="top" wrapText="1"/>
    </xf>
    <xf numFmtId="0" fontId="11" fillId="2" borderId="14" xfId="2" applyFont="1" applyFill="1" applyBorder="1" applyAlignment="1">
      <alignment horizontal="left" vertical="top" wrapText="1"/>
    </xf>
    <xf numFmtId="0" fontId="19" fillId="0" borderId="10" xfId="2" applyFont="1" applyBorder="1" applyAlignment="1">
      <alignment horizontal="left" vertical="top"/>
    </xf>
    <xf numFmtId="0" fontId="19" fillId="0" borderId="11" xfId="2" applyFont="1" applyBorder="1" applyAlignment="1">
      <alignment horizontal="left" vertical="top"/>
    </xf>
    <xf numFmtId="0" fontId="19" fillId="0" borderId="12" xfId="2" applyFont="1" applyBorder="1" applyAlignment="1">
      <alignment horizontal="left" vertical="top"/>
    </xf>
    <xf numFmtId="0" fontId="19" fillId="0" borderId="13" xfId="2" applyFont="1" applyBorder="1" applyAlignment="1">
      <alignment horizontal="left" vertical="top"/>
    </xf>
    <xf numFmtId="0" fontId="19" fillId="0" borderId="0" xfId="2" applyFont="1" applyAlignment="1">
      <alignment horizontal="left" vertical="top"/>
    </xf>
    <xf numFmtId="0" fontId="19" fillId="0" borderId="14" xfId="2" applyFont="1" applyBorder="1" applyAlignment="1">
      <alignment horizontal="left" vertical="top"/>
    </xf>
    <xf numFmtId="0" fontId="19" fillId="0" borderId="7" xfId="2" applyFont="1" applyBorder="1" applyAlignment="1">
      <alignment horizontal="left" vertical="top"/>
    </xf>
    <xf numFmtId="0" fontId="19" fillId="0" borderId="8" xfId="2" applyFont="1" applyBorder="1" applyAlignment="1">
      <alignment horizontal="left" vertical="top"/>
    </xf>
    <xf numFmtId="0" fontId="19" fillId="0" borderId="9" xfId="2" applyFont="1" applyBorder="1" applyAlignment="1">
      <alignment horizontal="left" vertical="top"/>
    </xf>
    <xf numFmtId="0" fontId="2" fillId="0" borderId="13" xfId="2" applyFont="1" applyBorder="1" applyAlignment="1">
      <alignment horizontal="center" wrapText="1"/>
    </xf>
    <xf numFmtId="0" fontId="2" fillId="0" borderId="0" xfId="2" applyFont="1" applyAlignment="1">
      <alignment horizontal="center" wrapText="1"/>
    </xf>
    <xf numFmtId="0" fontId="2" fillId="0" borderId="14" xfId="2" applyFont="1" applyBorder="1" applyAlignment="1">
      <alignment horizontal="center" wrapText="1"/>
    </xf>
    <xf numFmtId="0" fontId="2" fillId="0" borderId="7" xfId="2" applyFont="1" applyBorder="1" applyAlignment="1">
      <alignment horizontal="center" wrapText="1"/>
    </xf>
    <xf numFmtId="0" fontId="2" fillId="0" borderId="8" xfId="2" applyFont="1" applyBorder="1" applyAlignment="1">
      <alignment horizontal="center" wrapText="1"/>
    </xf>
    <xf numFmtId="0" fontId="2" fillId="0" borderId="9" xfId="2" applyFont="1" applyBorder="1" applyAlignment="1">
      <alignment horizontal="center" wrapText="1"/>
    </xf>
    <xf numFmtId="0" fontId="2" fillId="0" borderId="7" xfId="2" quotePrefix="1" applyFont="1" applyBorder="1" applyAlignment="1">
      <alignment horizontal="center"/>
    </xf>
    <xf numFmtId="0" fontId="2" fillId="0" borderId="8" xfId="2" quotePrefix="1" applyFont="1" applyBorder="1" applyAlignment="1">
      <alignment horizontal="center"/>
    </xf>
    <xf numFmtId="0" fontId="2" fillId="0" borderId="9" xfId="2" quotePrefix="1" applyFont="1" applyBorder="1" applyAlignment="1">
      <alignment horizontal="center"/>
    </xf>
    <xf numFmtId="0" fontId="2" fillId="0" borderId="7" xfId="2" applyFont="1" applyBorder="1" applyAlignment="1">
      <alignment horizontal="center"/>
    </xf>
    <xf numFmtId="0" fontId="2" fillId="0" borderId="8" xfId="2" applyFont="1" applyBorder="1" applyAlignment="1">
      <alignment horizontal="center"/>
    </xf>
    <xf numFmtId="0" fontId="2" fillId="0" borderId="9" xfId="2" applyFont="1" applyBorder="1" applyAlignment="1">
      <alignment horizontal="center"/>
    </xf>
    <xf numFmtId="49" fontId="7" fillId="0" borderId="4" xfId="0" applyNumberFormat="1" applyFont="1" applyBorder="1" applyAlignment="1"/>
    <xf numFmtId="49" fontId="7" fillId="0" borderId="5" xfId="0" applyNumberFormat="1" applyFont="1" applyBorder="1" applyAlignment="1"/>
    <xf numFmtId="0" fontId="7" fillId="0" borderId="10" xfId="0" applyFont="1" applyBorder="1"/>
    <xf numFmtId="0" fontId="7" fillId="0" borderId="12" xfId="0" applyFont="1" applyBorder="1"/>
    <xf numFmtId="0" fontId="7" fillId="0" borderId="13" xfId="0" applyFont="1" applyBorder="1" applyAlignment="1">
      <alignment horizontal="center"/>
    </xf>
    <xf numFmtId="0" fontId="7" fillId="0" borderId="14" xfId="0" applyFont="1" applyBorder="1" applyAlignment="1">
      <alignment horizontal="center"/>
    </xf>
    <xf numFmtId="0" fontId="7" fillId="0" borderId="13" xfId="0" applyFont="1" applyBorder="1"/>
    <xf numFmtId="0" fontId="7" fillId="0" borderId="14" xfId="0" applyFont="1" applyBorder="1"/>
    <xf numFmtId="49" fontId="3" fillId="0" borderId="7" xfId="0" applyNumberFormat="1" applyFont="1" applyBorder="1" applyAlignment="1">
      <alignment horizontal="center"/>
    </xf>
    <xf numFmtId="49" fontId="3" fillId="0" borderId="9"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0" fontId="11" fillId="2" borderId="4" xfId="0" applyFont="1" applyFill="1" applyBorder="1" applyAlignment="1">
      <alignment horizontal="center"/>
    </xf>
    <xf numFmtId="0" fontId="11" fillId="2" borderId="6" xfId="0" applyFont="1" applyFill="1" applyBorder="1" applyAlignment="1">
      <alignment horizontal="center"/>
    </xf>
    <xf numFmtId="0" fontId="11" fillId="2" borderId="5" xfId="0" applyFont="1" applyFill="1" applyBorder="1" applyAlignment="1">
      <alignment horizontal="center"/>
    </xf>
    <xf numFmtId="0" fontId="3" fillId="0" borderId="1" xfId="0" applyFont="1" applyFill="1" applyBorder="1" applyAlignment="1">
      <alignmen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7" fillId="0" borderId="7" xfId="0" applyFont="1" applyFill="1" applyBorder="1" applyAlignment="1" applyProtection="1">
      <alignment horizontal="left" indent="1"/>
      <protection locked="0"/>
    </xf>
    <xf numFmtId="0" fontId="7" fillId="0" borderId="9" xfId="0" applyFont="1" applyFill="1" applyBorder="1" applyAlignment="1" applyProtection="1">
      <alignment horizontal="left" indent="1"/>
      <protection locked="0"/>
    </xf>
    <xf numFmtId="0" fontId="7" fillId="0" borderId="7" xfId="0" applyNumberFormat="1" applyFont="1" applyFill="1" applyBorder="1" applyAlignment="1" applyProtection="1">
      <alignment horizontal="left" indent="1"/>
      <protection locked="0"/>
    </xf>
    <xf numFmtId="0" fontId="7" fillId="0" borderId="8" xfId="0" applyNumberFormat="1" applyFont="1" applyFill="1" applyBorder="1" applyAlignment="1" applyProtection="1">
      <alignment horizontal="left" indent="1"/>
      <protection locked="0"/>
    </xf>
    <xf numFmtId="0" fontId="7" fillId="0" borderId="9" xfId="0" applyNumberFormat="1" applyFont="1" applyFill="1" applyBorder="1" applyAlignment="1" applyProtection="1">
      <alignment horizontal="left" indent="1"/>
      <protection locked="0"/>
    </xf>
    <xf numFmtId="0" fontId="7" fillId="0" borderId="8" xfId="0" applyFont="1" applyFill="1" applyBorder="1" applyAlignment="1" applyProtection="1">
      <alignment horizontal="left" indent="1"/>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49" fontId="3" fillId="0" borderId="4" xfId="0" applyNumberFormat="1" applyFont="1" applyBorder="1" applyAlignment="1" applyProtection="1">
      <alignment horizontal="center"/>
    </xf>
    <xf numFmtId="49" fontId="3" fillId="0" borderId="6" xfId="0" applyNumberFormat="1" applyFont="1" applyBorder="1" applyAlignment="1" applyProtection="1">
      <alignment horizontal="center"/>
    </xf>
    <xf numFmtId="49" fontId="3" fillId="0" borderId="5" xfId="0" applyNumberFormat="1" applyFont="1" applyBorder="1" applyAlignment="1" applyProtection="1">
      <alignment horizontal="center"/>
    </xf>
    <xf numFmtId="49" fontId="3" fillId="0" borderId="4" xfId="0" applyNumberFormat="1" applyFont="1" applyFill="1" applyBorder="1" applyAlignment="1" applyProtection="1">
      <alignment horizontal="left"/>
      <protection locked="0"/>
    </xf>
    <xf numFmtId="49" fontId="3" fillId="0" borderId="5" xfId="0" applyNumberFormat="1" applyFont="1" applyFill="1" applyBorder="1" applyAlignment="1" applyProtection="1">
      <alignment horizontal="left"/>
      <protection locked="0"/>
    </xf>
    <xf numFmtId="0" fontId="3" fillId="0" borderId="13" xfId="0" applyNumberFormat="1" applyFont="1" applyBorder="1" applyAlignment="1" applyProtection="1">
      <alignment horizontal="center"/>
    </xf>
    <xf numFmtId="0" fontId="3" fillId="0" borderId="14" xfId="0" applyNumberFormat="1" applyFont="1" applyBorder="1" applyAlignment="1" applyProtection="1">
      <alignment horizontal="center"/>
    </xf>
    <xf numFmtId="0" fontId="3" fillId="0" borderId="13" xfId="0" applyNumberFormat="1" applyFont="1" applyBorder="1" applyAlignment="1" applyProtection="1">
      <alignment horizontal="left"/>
    </xf>
    <xf numFmtId="0" fontId="3" fillId="0" borderId="14" xfId="0" applyNumberFormat="1" applyFont="1" applyBorder="1" applyAlignment="1" applyProtection="1">
      <alignment horizontal="left"/>
    </xf>
    <xf numFmtId="49" fontId="3" fillId="0" borderId="7" xfId="0" applyNumberFormat="1" applyFont="1" applyBorder="1" applyAlignment="1" applyProtection="1">
      <alignment horizontal="center"/>
    </xf>
    <xf numFmtId="49" fontId="3" fillId="0" borderId="9" xfId="0" applyNumberFormat="1" applyFont="1" applyBorder="1" applyAlignment="1" applyProtection="1">
      <alignment horizontal="center"/>
    </xf>
    <xf numFmtId="49" fontId="3" fillId="0" borderId="4" xfId="0" applyNumberFormat="1" applyFont="1" applyBorder="1" applyAlignment="1" applyProtection="1"/>
    <xf numFmtId="49" fontId="3" fillId="0" borderId="5" xfId="0" applyNumberFormat="1" applyFont="1" applyBorder="1" applyAlignment="1" applyProtection="1"/>
    <xf numFmtId="37" fontId="3" fillId="2" borderId="3" xfId="0" applyNumberFormat="1" applyFont="1" applyFill="1" applyBorder="1" applyAlignment="1" applyProtection="1">
      <alignment horizontal="center"/>
    </xf>
    <xf numFmtId="49" fontId="3" fillId="0" borderId="4" xfId="0" applyNumberFormat="1" applyFont="1" applyBorder="1" applyAlignment="1" applyProtection="1">
      <alignment horizontal="left"/>
    </xf>
    <xf numFmtId="49" fontId="3" fillId="0" borderId="5" xfId="0" applyNumberFormat="1" applyFont="1" applyBorder="1" applyAlignment="1" applyProtection="1">
      <alignment horizontal="left"/>
    </xf>
    <xf numFmtId="49" fontId="3" fillId="0" borderId="4" xfId="0" applyNumberFormat="1" applyFont="1" applyBorder="1" applyAlignment="1" applyProtection="1">
      <alignment wrapText="1"/>
    </xf>
    <xf numFmtId="49" fontId="3" fillId="0" borderId="5" xfId="0" applyNumberFormat="1" applyFont="1" applyBorder="1" applyAlignment="1" applyProtection="1">
      <alignment wrapText="1"/>
    </xf>
    <xf numFmtId="49" fontId="3" fillId="0" borderId="4" xfId="0" applyNumberFormat="1" applyFont="1" applyFill="1" applyBorder="1" applyAlignment="1" applyProtection="1">
      <alignment horizontal="left"/>
    </xf>
    <xf numFmtId="49" fontId="3" fillId="0" borderId="5" xfId="0" applyNumberFormat="1" applyFont="1" applyFill="1" applyBorder="1" applyAlignment="1" applyProtection="1">
      <alignment horizontal="left"/>
    </xf>
    <xf numFmtId="49" fontId="3" fillId="0" borderId="38" xfId="0" quotePrefix="1" applyNumberFormat="1" applyFont="1" applyBorder="1" applyAlignment="1" applyProtection="1">
      <alignment horizontal="center"/>
    </xf>
    <xf numFmtId="49" fontId="3" fillId="0" borderId="32" xfId="0" applyNumberFormat="1" applyFont="1" applyBorder="1" applyAlignment="1" applyProtection="1">
      <alignment horizontal="center"/>
    </xf>
    <xf numFmtId="0" fontId="3" fillId="0" borderId="0" xfId="0" applyNumberFormat="1" applyFont="1" applyBorder="1" applyAlignment="1">
      <alignment horizontal="right"/>
    </xf>
    <xf numFmtId="0" fontId="3" fillId="0" borderId="14" xfId="0" applyNumberFormat="1" applyFont="1" applyBorder="1" applyAlignment="1">
      <alignment horizontal="right"/>
    </xf>
    <xf numFmtId="0" fontId="12" fillId="2" borderId="35" xfId="0" applyNumberFormat="1" applyFont="1" applyFill="1" applyBorder="1" applyAlignment="1" applyProtection="1">
      <alignment horizontal="center"/>
    </xf>
    <xf numFmtId="0" fontId="12" fillId="2" borderId="36" xfId="0" applyNumberFormat="1" applyFont="1" applyFill="1" applyBorder="1" applyAlignment="1" applyProtection="1">
      <alignment horizontal="center"/>
    </xf>
    <xf numFmtId="0" fontId="12" fillId="2" borderId="37" xfId="0" applyNumberFormat="1" applyFont="1" applyFill="1" applyBorder="1" applyAlignment="1" applyProtection="1">
      <alignment horizontal="center"/>
    </xf>
    <xf numFmtId="0" fontId="3" fillId="0" borderId="10" xfId="0" applyNumberFormat="1" applyFont="1" applyBorder="1" applyAlignment="1" applyProtection="1">
      <alignment horizontal="center"/>
    </xf>
    <xf numFmtId="0" fontId="3" fillId="0" borderId="12" xfId="0" applyNumberFormat="1" applyFont="1" applyBorder="1" applyAlignment="1" applyProtection="1">
      <alignment horizontal="center"/>
    </xf>
    <xf numFmtId="0" fontId="3" fillId="0" borderId="13"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0" fontId="3" fillId="0" borderId="14" xfId="0" applyNumberFormat="1" applyFont="1" applyFill="1" applyBorder="1" applyAlignment="1" applyProtection="1">
      <alignment horizontal="left"/>
      <protection locked="0"/>
    </xf>
    <xf numFmtId="0" fontId="3" fillId="0" borderId="7" xfId="0" applyNumberFormat="1" applyFont="1" applyFill="1" applyBorder="1" applyAlignment="1" applyProtection="1">
      <alignment horizontal="left"/>
      <protection locked="0"/>
    </xf>
    <xf numFmtId="0" fontId="3" fillId="0" borderId="8" xfId="0" applyNumberFormat="1" applyFont="1" applyFill="1" applyBorder="1" applyAlignment="1" applyProtection="1">
      <alignment horizontal="left"/>
      <protection locked="0"/>
    </xf>
    <xf numFmtId="0" fontId="3" fillId="0" borderId="9" xfId="0" applyNumberFormat="1" applyFont="1" applyFill="1" applyBorder="1" applyAlignment="1" applyProtection="1">
      <alignment horizontal="left"/>
      <protection locked="0"/>
    </xf>
    <xf numFmtId="0" fontId="3" fillId="0" borderId="10" xfId="0" applyNumberFormat="1" applyFont="1" applyBorder="1" applyAlignment="1">
      <alignment horizontal="left"/>
    </xf>
    <xf numFmtId="0" fontId="3" fillId="0" borderId="11" xfId="0" applyNumberFormat="1" applyFont="1" applyBorder="1" applyAlignment="1">
      <alignment horizontal="left"/>
    </xf>
    <xf numFmtId="0" fontId="3" fillId="0" borderId="12" xfId="0" applyNumberFormat="1" applyFont="1" applyBorder="1" applyAlignment="1">
      <alignment horizontal="left"/>
    </xf>
    <xf numFmtId="0" fontId="3" fillId="2" borderId="10" xfId="0" applyNumberFormat="1" applyFont="1" applyFill="1" applyBorder="1" applyAlignment="1">
      <alignment horizontal="center"/>
    </xf>
    <xf numFmtId="0" fontId="3" fillId="2" borderId="13" xfId="0" applyNumberFormat="1" applyFont="1" applyFill="1" applyBorder="1" applyAlignment="1">
      <alignment horizontal="center"/>
    </xf>
    <xf numFmtId="0" fontId="3" fillId="2" borderId="47" xfId="0" applyNumberFormat="1" applyFont="1" applyFill="1" applyBorder="1" applyAlignment="1">
      <alignment horizontal="center"/>
    </xf>
    <xf numFmtId="0" fontId="3" fillId="0" borderId="0" xfId="0" quotePrefix="1" applyNumberFormat="1" applyFont="1" applyBorder="1" applyAlignment="1">
      <alignment horizontal="left"/>
    </xf>
    <xf numFmtId="0" fontId="3" fillId="0" borderId="0" xfId="0" applyNumberFormat="1" applyFont="1" applyBorder="1" applyAlignment="1">
      <alignment horizontal="left"/>
    </xf>
    <xf numFmtId="0" fontId="3" fillId="0" borderId="14" xfId="0" applyNumberFormat="1" applyFont="1" applyBorder="1" applyAlignment="1">
      <alignment horizontal="left"/>
    </xf>
    <xf numFmtId="0" fontId="3" fillId="0" borderId="4" xfId="0" quotePrefix="1" applyNumberFormat="1" applyFont="1" applyBorder="1" applyAlignment="1" applyProtection="1">
      <alignment horizontal="center"/>
    </xf>
    <xf numFmtId="0" fontId="3" fillId="0" borderId="5" xfId="0" applyNumberFormat="1" applyFont="1" applyBorder="1" applyAlignment="1" applyProtection="1">
      <alignment horizontal="center"/>
    </xf>
    <xf numFmtId="0" fontId="3" fillId="0" borderId="6" xfId="0" applyNumberFormat="1" applyFont="1" applyBorder="1" applyAlignment="1" applyProtection="1">
      <alignment horizontal="center"/>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3" fillId="0" borderId="12" xfId="0" applyNumberFormat="1" applyFont="1" applyBorder="1" applyAlignment="1">
      <alignment horizontal="center"/>
    </xf>
    <xf numFmtId="0" fontId="3" fillId="0" borderId="13" xfId="0" applyNumberFormat="1" applyFont="1" applyBorder="1" applyAlignment="1">
      <alignment horizontal="center"/>
    </xf>
    <xf numFmtId="0" fontId="3" fillId="0" borderId="0" xfId="0" applyNumberFormat="1" applyFont="1" applyBorder="1" applyAlignment="1">
      <alignment horizontal="center"/>
    </xf>
    <xf numFmtId="0" fontId="3" fillId="0" borderId="14" xfId="0" applyNumberFormat="1" applyFont="1" applyBorder="1" applyAlignment="1">
      <alignment horizontal="center"/>
    </xf>
    <xf numFmtId="0" fontId="3" fillId="0" borderId="13"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8" xfId="0" applyNumberFormat="1" applyFont="1" applyBorder="1" applyAlignment="1">
      <alignment horizontal="center"/>
    </xf>
    <xf numFmtId="0" fontId="3" fillId="0" borderId="10" xfId="0" applyNumberFormat="1" applyFont="1" applyFill="1" applyBorder="1" applyAlignment="1" applyProtection="1">
      <alignment horizontal="left"/>
      <protection locked="0"/>
    </xf>
    <xf numFmtId="0" fontId="3" fillId="0" borderId="11" xfId="0" applyNumberFormat="1" applyFont="1" applyFill="1" applyBorder="1" applyAlignment="1" applyProtection="1">
      <alignment horizontal="left"/>
      <protection locked="0"/>
    </xf>
    <xf numFmtId="0" fontId="3" fillId="0" borderId="12" xfId="0" applyNumberFormat="1" applyFont="1" applyFill="1" applyBorder="1" applyAlignment="1" applyProtection="1">
      <alignment horizontal="left"/>
      <protection locked="0"/>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37" fontId="3" fillId="2" borderId="1" xfId="0" applyNumberFormat="1" applyFont="1" applyFill="1" applyBorder="1" applyAlignment="1" applyProtection="1">
      <alignment horizontal="center"/>
    </xf>
    <xf numFmtId="37" fontId="3" fillId="2" borderId="15" xfId="0" applyNumberFormat="1" applyFont="1" applyFill="1" applyBorder="1" applyAlignment="1" applyProtection="1">
      <alignment horizontal="center"/>
    </xf>
    <xf numFmtId="37" fontId="3" fillId="2" borderId="2" xfId="0" applyNumberFormat="1" applyFont="1" applyFill="1" applyBorder="1" applyAlignment="1" applyProtection="1">
      <alignment horizontal="center"/>
    </xf>
    <xf numFmtId="37" fontId="3" fillId="2" borderId="25" xfId="0" applyNumberFormat="1" applyFont="1" applyFill="1" applyBorder="1" applyAlignment="1" applyProtection="1">
      <alignment horizontal="center"/>
    </xf>
    <xf numFmtId="37" fontId="3" fillId="2" borderId="28" xfId="0" applyNumberFormat="1" applyFont="1" applyFill="1" applyBorder="1" applyAlignment="1" applyProtection="1">
      <alignment horizontal="center"/>
    </xf>
    <xf numFmtId="37" fontId="3" fillId="2" borderId="30" xfId="0" applyNumberFormat="1" applyFont="1" applyFill="1" applyBorder="1" applyAlignment="1" applyProtection="1">
      <alignment horizontal="center"/>
    </xf>
    <xf numFmtId="37" fontId="3" fillId="2" borderId="34" xfId="0" applyNumberFormat="1" applyFont="1" applyFill="1" applyBorder="1" applyAlignment="1" applyProtection="1">
      <alignment horizontal="center"/>
    </xf>
    <xf numFmtId="37" fontId="3" fillId="2" borderId="29" xfId="0" applyNumberFormat="1" applyFont="1" applyFill="1" applyBorder="1" applyAlignment="1" applyProtection="1">
      <alignment horizontal="center"/>
    </xf>
    <xf numFmtId="37" fontId="3" fillId="2" borderId="31" xfId="0" applyNumberFormat="1" applyFont="1" applyFill="1" applyBorder="1" applyAlignment="1" applyProtection="1">
      <alignment horizontal="center"/>
    </xf>
    <xf numFmtId="37" fontId="3" fillId="2" borderId="11" xfId="0" applyNumberFormat="1" applyFont="1" applyFill="1" applyBorder="1" applyAlignment="1">
      <alignment horizontal="center"/>
    </xf>
    <xf numFmtId="37" fontId="3" fillId="2" borderId="12" xfId="0" applyNumberFormat="1" applyFont="1" applyFill="1" applyBorder="1" applyAlignment="1">
      <alignment horizontal="center"/>
    </xf>
    <xf numFmtId="37" fontId="3" fillId="2" borderId="0" xfId="0" applyNumberFormat="1" applyFont="1" applyFill="1" applyBorder="1" applyAlignment="1">
      <alignment horizontal="center"/>
    </xf>
    <xf numFmtId="37" fontId="3" fillId="2" borderId="14" xfId="0" applyNumberFormat="1" applyFont="1" applyFill="1" applyBorder="1" applyAlignment="1">
      <alignment horizontal="center"/>
    </xf>
    <xf numFmtId="37" fontId="3" fillId="2" borderId="48" xfId="0" applyNumberFormat="1" applyFont="1" applyFill="1" applyBorder="1" applyAlignment="1">
      <alignment horizontal="center"/>
    </xf>
    <xf numFmtId="37" fontId="3" fillId="2" borderId="49" xfId="0" applyNumberFormat="1" applyFont="1" applyFill="1" applyBorder="1" applyAlignment="1">
      <alignment horizontal="center"/>
    </xf>
    <xf numFmtId="37" fontId="3" fillId="2" borderId="1" xfId="0" applyNumberFormat="1" applyFont="1" applyFill="1" applyBorder="1" applyAlignment="1">
      <alignment horizontal="center"/>
    </xf>
    <xf numFmtId="37" fontId="3" fillId="2" borderId="15" xfId="0" applyNumberFormat="1" applyFont="1" applyFill="1" applyBorder="1" applyAlignment="1">
      <alignment horizontal="center"/>
    </xf>
    <xf numFmtId="37" fontId="3" fillId="2" borderId="50" xfId="0" applyNumberFormat="1" applyFont="1" applyFill="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49" fontId="3" fillId="0" borderId="17" xfId="0" applyNumberFormat="1" applyFont="1" applyBorder="1" applyAlignment="1" applyProtection="1">
      <alignment horizontal="center"/>
    </xf>
    <xf numFmtId="49" fontId="3" fillId="0" borderId="16" xfId="0" applyNumberFormat="1" applyFont="1" applyBorder="1" applyAlignment="1" applyProtection="1">
      <alignment horizontal="center"/>
    </xf>
    <xf numFmtId="49" fontId="3" fillId="0" borderId="10" xfId="0" applyNumberFormat="1" applyFont="1" applyFill="1" applyBorder="1" applyAlignment="1" applyProtection="1">
      <alignment horizontal="center"/>
    </xf>
    <xf numFmtId="49" fontId="3" fillId="0" borderId="12" xfId="0" applyNumberFormat="1" applyFont="1" applyFill="1" applyBorder="1" applyAlignment="1" applyProtection="1">
      <alignment horizontal="center"/>
    </xf>
    <xf numFmtId="0" fontId="11" fillId="2" borderId="42" xfId="0" applyFont="1" applyFill="1" applyBorder="1" applyAlignment="1" applyProtection="1">
      <alignment horizontal="center"/>
    </xf>
    <xf numFmtId="0" fontId="11" fillId="2" borderId="43" xfId="0" applyFont="1" applyFill="1" applyBorder="1" applyAlignment="1" applyProtection="1">
      <alignment horizontal="center"/>
    </xf>
    <xf numFmtId="0" fontId="11" fillId="2" borderId="44" xfId="0" applyFont="1" applyFill="1" applyBorder="1" applyAlignment="1" applyProtection="1">
      <alignment horizontal="center"/>
    </xf>
    <xf numFmtId="0" fontId="11" fillId="2" borderId="4" xfId="0" quotePrefix="1" applyFont="1" applyFill="1" applyBorder="1" applyAlignment="1" applyProtection="1">
      <alignment horizontal="center"/>
    </xf>
    <xf numFmtId="0" fontId="11" fillId="2" borderId="6" xfId="0" applyFont="1" applyFill="1" applyBorder="1" applyAlignment="1" applyProtection="1">
      <alignment horizontal="center"/>
    </xf>
    <xf numFmtId="0" fontId="11" fillId="2" borderId="5" xfId="0" applyFont="1" applyFill="1" applyBorder="1" applyAlignment="1" applyProtection="1">
      <alignment horizontal="center"/>
    </xf>
    <xf numFmtId="0" fontId="11" fillId="2" borderId="4" xfId="0" applyFont="1" applyFill="1" applyBorder="1" applyAlignment="1" applyProtection="1">
      <alignment horizontal="center"/>
    </xf>
    <xf numFmtId="49" fontId="3"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left" wrapText="1"/>
    </xf>
    <xf numFmtId="49" fontId="3" fillId="0" borderId="2" xfId="0" applyNumberFormat="1" applyFont="1" applyFill="1" applyBorder="1" applyAlignment="1" applyProtection="1">
      <alignment horizontal="left" wrapText="1"/>
    </xf>
    <xf numFmtId="37" fontId="7" fillId="0" borderId="1" xfId="0" applyNumberFormat="1" applyFont="1" applyFill="1" applyBorder="1" applyAlignment="1" applyProtection="1">
      <alignment horizontal="right"/>
      <protection locked="0"/>
    </xf>
    <xf numFmtId="37" fontId="7" fillId="0" borderId="2" xfId="0" applyNumberFormat="1" applyFont="1" applyFill="1" applyBorder="1" applyAlignment="1" applyProtection="1">
      <alignment horizontal="right"/>
      <protection locked="0"/>
    </xf>
    <xf numFmtId="37" fontId="7" fillId="0" borderId="34" xfId="0" applyNumberFormat="1" applyFont="1" applyFill="1" applyBorder="1" applyAlignment="1" applyProtection="1">
      <alignment horizontal="right"/>
      <protection locked="0"/>
    </xf>
    <xf numFmtId="37" fontId="7" fillId="0" borderId="31" xfId="0" applyNumberFormat="1" applyFont="1" applyFill="1" applyBorder="1" applyAlignment="1" applyProtection="1">
      <alignment horizontal="right"/>
      <protection locked="0"/>
    </xf>
    <xf numFmtId="37" fontId="7" fillId="0" borderId="18" xfId="0" applyNumberFormat="1" applyFont="1" applyFill="1" applyBorder="1" applyAlignment="1" applyProtection="1">
      <alignment horizontal="right"/>
      <protection locked="0"/>
    </xf>
    <xf numFmtId="37" fontId="7" fillId="0" borderId="20" xfId="0" applyNumberFormat="1" applyFont="1" applyFill="1" applyBorder="1" applyAlignment="1" applyProtection="1">
      <alignment horizontal="right"/>
      <protection locked="0"/>
    </xf>
    <xf numFmtId="37" fontId="7" fillId="0" borderId="25" xfId="0" applyNumberFormat="1" applyFont="1" applyBorder="1" applyAlignment="1" applyProtection="1">
      <alignment horizontal="right"/>
    </xf>
    <xf numFmtId="37" fontId="7" fillId="0" borderId="30" xfId="0" applyNumberFormat="1" applyFont="1" applyBorder="1" applyAlignment="1" applyProtection="1">
      <alignment horizontal="right"/>
    </xf>
    <xf numFmtId="0" fontId="3" fillId="0" borderId="1" xfId="0" applyFont="1" applyFill="1" applyBorder="1" applyAlignment="1" applyProtection="1">
      <alignment vertical="center"/>
    </xf>
    <xf numFmtId="0" fontId="3" fillId="0" borderId="10"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7"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9" xfId="0" applyFont="1" applyFill="1" applyBorder="1" applyAlignment="1" applyProtection="1">
      <alignment horizontal="center"/>
    </xf>
    <xf numFmtId="0" fontId="2" fillId="0" borderId="1" xfId="0" applyFont="1" applyBorder="1" applyAlignment="1" applyProtection="1">
      <alignment horizontal="center"/>
    </xf>
    <xf numFmtId="0" fontId="2" fillId="0" borderId="15" xfId="0" applyFont="1" applyBorder="1" applyAlignment="1" applyProtection="1">
      <alignment horizontal="center"/>
    </xf>
    <xf numFmtId="0" fontId="2" fillId="0" borderId="2" xfId="0" quotePrefix="1" applyFont="1" applyBorder="1" applyAlignment="1" applyProtection="1">
      <alignment horizontal="center"/>
    </xf>
    <xf numFmtId="0" fontId="2" fillId="0" borderId="2" xfId="0" applyFont="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5" xfId="0" applyFill="1" applyBorder="1" applyAlignment="1" applyProtection="1">
      <alignment horizontal="center"/>
    </xf>
    <xf numFmtId="0" fontId="3" fillId="0" borderId="1" xfId="0" applyFont="1" applyBorder="1" applyAlignment="1" applyProtection="1">
      <alignment horizontal="left"/>
    </xf>
    <xf numFmtId="0" fontId="3" fillId="0" borderId="52" xfId="0" applyNumberFormat="1" applyFont="1" applyFill="1" applyBorder="1" applyAlignment="1" applyProtection="1">
      <alignment horizontal="left"/>
      <protection locked="0"/>
    </xf>
    <xf numFmtId="0" fontId="3" fillId="0" borderId="45" xfId="0" applyNumberFormat="1" applyFont="1" applyFill="1" applyBorder="1" applyAlignment="1" applyProtection="1">
      <alignment horizontal="left"/>
      <protection locked="0"/>
    </xf>
    <xf numFmtId="0" fontId="3" fillId="0" borderId="51" xfId="0" applyNumberFormat="1" applyFont="1" applyBorder="1" applyAlignment="1" applyProtection="1">
      <alignment horizontal="center"/>
    </xf>
    <xf numFmtId="0" fontId="3" fillId="0" borderId="52" xfId="0" applyNumberFormat="1" applyFont="1" applyBorder="1" applyAlignment="1" applyProtection="1">
      <alignment horizontal="center"/>
    </xf>
    <xf numFmtId="0" fontId="3" fillId="0" borderId="45" xfId="0" applyNumberFormat="1" applyFont="1" applyBorder="1" applyAlignment="1" applyProtection="1">
      <alignment horizontal="center"/>
    </xf>
    <xf numFmtId="0" fontId="3" fillId="0" borderId="9" xfId="0" applyNumberFormat="1" applyFont="1" applyBorder="1" applyAlignment="1" applyProtection="1">
      <alignment horizontal="center"/>
    </xf>
    <xf numFmtId="0" fontId="3" fillId="0" borderId="51" xfId="0" applyNumberFormat="1" applyFont="1" applyFill="1" applyBorder="1" applyAlignment="1" applyProtection="1">
      <alignment horizontal="left"/>
      <protection locked="0"/>
    </xf>
    <xf numFmtId="49" fontId="3" fillId="0" borderId="3" xfId="0" applyNumberFormat="1" applyFont="1" applyBorder="1" applyAlignment="1" applyProtection="1">
      <alignment horizontal="left"/>
    </xf>
    <xf numFmtId="0" fontId="3" fillId="0" borderId="10" xfId="0" applyFont="1" applyBorder="1" applyAlignment="1" applyProtection="1">
      <alignment horizontal="left"/>
    </xf>
    <xf numFmtId="0" fontId="3" fillId="0" borderId="11" xfId="0" applyFont="1" applyBorder="1" applyAlignment="1" applyProtection="1">
      <alignment horizontal="left"/>
    </xf>
    <xf numFmtId="0" fontId="3" fillId="0" borderId="12" xfId="0" applyFont="1" applyBorder="1" applyAlignment="1" applyProtection="1">
      <alignment horizontal="left"/>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 fillId="0" borderId="7" xfId="0" quotePrefix="1"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7" fillId="0" borderId="4" xfId="0" applyNumberFormat="1" applyFont="1" applyBorder="1" applyAlignment="1">
      <alignment horizontal="left" vertical="top" wrapText="1"/>
    </xf>
    <xf numFmtId="49" fontId="7" fillId="0" borderId="6" xfId="0" applyNumberFormat="1" applyFont="1" applyBorder="1" applyAlignment="1">
      <alignment horizontal="left" vertical="top" wrapText="1"/>
    </xf>
    <xf numFmtId="49" fontId="7" fillId="0" borderId="5" xfId="0" applyNumberFormat="1" applyFont="1" applyBorder="1" applyAlignment="1">
      <alignment horizontal="left" vertical="top" wrapText="1"/>
    </xf>
    <xf numFmtId="0" fontId="6" fillId="0" borderId="10" xfId="2" applyFont="1" applyBorder="1" applyAlignment="1">
      <alignment horizontal="left" vertical="top" wrapText="1"/>
    </xf>
    <xf numFmtId="0" fontId="6" fillId="0" borderId="11" xfId="2" applyFont="1" applyBorder="1" applyAlignment="1">
      <alignment horizontal="left" vertical="top" wrapText="1"/>
    </xf>
    <xf numFmtId="0" fontId="6" fillId="0" borderId="12" xfId="2" applyFont="1" applyBorder="1" applyAlignment="1">
      <alignment horizontal="left" vertical="top" wrapText="1"/>
    </xf>
    <xf numFmtId="0" fontId="6" fillId="0" borderId="13" xfId="2" applyFont="1" applyBorder="1" applyAlignment="1">
      <alignment horizontal="left" vertical="top" wrapText="1"/>
    </xf>
    <xf numFmtId="0" fontId="6" fillId="0" borderId="0" xfId="2" applyFont="1" applyAlignment="1">
      <alignment horizontal="left" vertical="top" wrapText="1"/>
    </xf>
    <xf numFmtId="0" fontId="6" fillId="0" borderId="14" xfId="2" applyFont="1" applyBorder="1" applyAlignment="1">
      <alignment horizontal="left" vertical="top" wrapText="1"/>
    </xf>
    <xf numFmtId="0" fontId="6" fillId="0" borderId="7" xfId="2" applyFont="1" applyBorder="1" applyAlignment="1">
      <alignment horizontal="left" vertical="top" wrapText="1"/>
    </xf>
    <xf numFmtId="0" fontId="6" fillId="0" borderId="8" xfId="2" applyFont="1" applyBorder="1" applyAlignment="1">
      <alignment horizontal="left" vertical="top" wrapText="1"/>
    </xf>
    <xf numFmtId="0" fontId="6" fillId="0" borderId="9" xfId="2" applyFont="1" applyBorder="1" applyAlignment="1">
      <alignment horizontal="left" vertical="top" wrapText="1"/>
    </xf>
    <xf numFmtId="0" fontId="35" fillId="0" borderId="13" xfId="0" applyNumberFormat="1" applyFont="1" applyFill="1" applyBorder="1" applyAlignment="1" applyProtection="1">
      <alignment horizontal="left"/>
      <protection locked="0"/>
    </xf>
    <xf numFmtId="0" fontId="35" fillId="0" borderId="0" xfId="0" applyNumberFormat="1" applyFont="1" applyFill="1" applyBorder="1" applyAlignment="1" applyProtection="1">
      <alignment horizontal="left"/>
      <protection locked="0"/>
    </xf>
    <xf numFmtId="0" fontId="35" fillId="0" borderId="14" xfId="0" applyNumberFormat="1" applyFont="1" applyFill="1" applyBorder="1" applyAlignment="1" applyProtection="1">
      <alignment horizontal="left"/>
      <protection locked="0"/>
    </xf>
    <xf numFmtId="37" fontId="3" fillId="0" borderId="25" xfId="0" applyNumberFormat="1" applyFont="1" applyFill="1" applyBorder="1" applyAlignment="1" applyProtection="1">
      <alignment horizontal="center"/>
    </xf>
    <xf numFmtId="37" fontId="3" fillId="0" borderId="28" xfId="0" applyNumberFormat="1" applyFont="1" applyFill="1" applyBorder="1" applyAlignment="1" applyProtection="1">
      <alignment horizontal="center"/>
    </xf>
    <xf numFmtId="37" fontId="3" fillId="0" borderId="30" xfId="0" applyNumberFormat="1" applyFont="1" applyFill="1" applyBorder="1" applyAlignment="1" applyProtection="1">
      <alignment horizontal="center"/>
    </xf>
    <xf numFmtId="49" fontId="3" fillId="0" borderId="4" xfId="0" applyNumberFormat="1" applyFont="1" applyBorder="1" applyAlignment="1">
      <alignment horizontal="left"/>
    </xf>
    <xf numFmtId="49" fontId="3" fillId="0" borderId="5" xfId="0" applyNumberFormat="1" applyFont="1" applyBorder="1" applyAlignment="1">
      <alignment horizontal="left"/>
    </xf>
    <xf numFmtId="49" fontId="3" fillId="0" borderId="6"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indent="2"/>
      <protection locked="0"/>
    </xf>
    <xf numFmtId="0" fontId="3" fillId="0" borderId="8" xfId="0" applyNumberFormat="1" applyFont="1" applyFill="1" applyBorder="1" applyAlignment="1" applyProtection="1">
      <alignment horizontal="left" indent="2"/>
      <protection locked="0"/>
    </xf>
    <xf numFmtId="0" fontId="3" fillId="0" borderId="9" xfId="0" applyNumberFormat="1" applyFont="1" applyFill="1" applyBorder="1" applyAlignment="1" applyProtection="1">
      <alignment horizontal="left" indent="2"/>
      <protection locked="0"/>
    </xf>
    <xf numFmtId="0" fontId="13" fillId="0" borderId="4" xfId="0" applyNumberFormat="1" applyFont="1" applyBorder="1" applyAlignment="1">
      <alignment horizontal="center"/>
    </xf>
    <xf numFmtId="0" fontId="13" fillId="0" borderId="5" xfId="0" applyNumberFormat="1" applyFont="1" applyBorder="1" applyAlignment="1">
      <alignment horizontal="center"/>
    </xf>
    <xf numFmtId="0" fontId="3" fillId="0" borderId="1" xfId="0" applyNumberFormat="1" applyFont="1" applyBorder="1" applyAlignment="1">
      <alignment horizontal="left"/>
    </xf>
    <xf numFmtId="0" fontId="3" fillId="0" borderId="1" xfId="0" applyNumberFormat="1" applyFont="1" applyFill="1" applyBorder="1" applyAlignment="1">
      <alignment horizontal="left"/>
    </xf>
    <xf numFmtId="0" fontId="6" fillId="0" borderId="10" xfId="2" applyBorder="1" applyAlignment="1">
      <alignment horizontal="left" vertical="center" wrapText="1"/>
    </xf>
    <xf numFmtId="0" fontId="6" fillId="0" borderId="11" xfId="2" applyBorder="1" applyAlignment="1">
      <alignment horizontal="left" vertical="center"/>
    </xf>
    <xf numFmtId="0" fontId="6" fillId="0" borderId="12" xfId="2" applyBorder="1" applyAlignment="1">
      <alignment horizontal="left" vertical="center"/>
    </xf>
    <xf numFmtId="0" fontId="6" fillId="0" borderId="13" xfId="2" applyBorder="1" applyAlignment="1">
      <alignment horizontal="left" vertical="center"/>
    </xf>
    <xf numFmtId="0" fontId="6" fillId="0" borderId="0" xfId="2" applyAlignment="1">
      <alignment horizontal="left" vertical="center"/>
    </xf>
    <xf numFmtId="0" fontId="6" fillId="0" borderId="14" xfId="2" applyBorder="1" applyAlignment="1">
      <alignment horizontal="left" vertical="center"/>
    </xf>
    <xf numFmtId="0" fontId="6" fillId="0" borderId="7" xfId="2" applyBorder="1" applyAlignment="1">
      <alignment horizontal="left" vertical="center"/>
    </xf>
    <xf numFmtId="0" fontId="6" fillId="0" borderId="8" xfId="2" applyBorder="1" applyAlignment="1">
      <alignment horizontal="left" vertical="center"/>
    </xf>
    <xf numFmtId="0" fontId="6" fillId="0" borderId="9" xfId="2" applyBorder="1" applyAlignment="1">
      <alignment horizontal="left" vertical="center"/>
    </xf>
    <xf numFmtId="49" fontId="3" fillId="0" borderId="7" xfId="2" applyNumberFormat="1" applyFont="1" applyFill="1" applyBorder="1" applyAlignment="1">
      <alignment horizontal="center"/>
    </xf>
    <xf numFmtId="49" fontId="3" fillId="0" borderId="8" xfId="2" applyNumberFormat="1" applyFont="1" applyFill="1" applyBorder="1" applyAlignment="1">
      <alignment horizontal="center"/>
    </xf>
    <xf numFmtId="49" fontId="3" fillId="0" borderId="9" xfId="2" applyNumberFormat="1" applyFont="1" applyFill="1" applyBorder="1" applyAlignment="1">
      <alignment horizontal="center"/>
    </xf>
    <xf numFmtId="49" fontId="7" fillId="0" borderId="4" xfId="2" applyNumberFormat="1" applyFont="1" applyFill="1" applyBorder="1" applyAlignment="1">
      <alignment horizontal="center"/>
    </xf>
    <xf numFmtId="49" fontId="7" fillId="0" borderId="6" xfId="2" applyNumberFormat="1" applyFont="1" applyFill="1" applyBorder="1" applyAlignment="1">
      <alignment horizontal="center"/>
    </xf>
    <xf numFmtId="49" fontId="7" fillId="0" borderId="5" xfId="2" applyNumberFormat="1" applyFont="1" applyFill="1" applyBorder="1" applyAlignment="1">
      <alignment horizontal="center"/>
    </xf>
    <xf numFmtId="49" fontId="14" fillId="0" borderId="6" xfId="2" applyNumberFormat="1" applyFont="1" applyFill="1" applyBorder="1" applyAlignment="1">
      <alignment horizontal="left" vertical="center"/>
    </xf>
    <xf numFmtId="49" fontId="14" fillId="0" borderId="32" xfId="2" applyNumberFormat="1" applyFont="1" applyFill="1" applyBorder="1" applyAlignment="1">
      <alignment horizontal="left" vertical="center"/>
    </xf>
    <xf numFmtId="49" fontId="7" fillId="0" borderId="4" xfId="2" applyNumberFormat="1" applyFont="1" applyFill="1" applyBorder="1" applyAlignment="1">
      <alignment horizontal="center" wrapText="1"/>
    </xf>
    <xf numFmtId="49" fontId="7" fillId="0" borderId="6" xfId="2" applyNumberFormat="1" applyFont="1" applyFill="1" applyBorder="1" applyAlignment="1">
      <alignment horizontal="center" wrapText="1"/>
    </xf>
    <xf numFmtId="49" fontId="7" fillId="0" borderId="5" xfId="2" applyNumberFormat="1" applyFont="1" applyFill="1" applyBorder="1" applyAlignment="1">
      <alignment horizontal="center" wrapText="1"/>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0" xfId="2" applyFont="1" applyAlignment="1">
      <alignment horizontal="center" vertical="center" wrapText="1"/>
    </xf>
    <xf numFmtId="0" fontId="6" fillId="0" borderId="14"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49" fontId="33" fillId="0" borderId="4" xfId="0" applyNumberFormat="1" applyFont="1" applyBorder="1" applyAlignment="1">
      <alignment horizontal="left" vertical="center" wrapText="1"/>
    </xf>
    <xf numFmtId="49" fontId="33" fillId="0" borderId="6" xfId="0" applyNumberFormat="1" applyFont="1" applyBorder="1" applyAlignment="1">
      <alignment horizontal="left" vertical="center" wrapText="1"/>
    </xf>
    <xf numFmtId="49" fontId="33" fillId="0" borderId="5" xfId="0" applyNumberFormat="1" applyFont="1" applyBorder="1" applyAlignment="1">
      <alignment horizontal="left" vertical="center" wrapText="1"/>
    </xf>
    <xf numFmtId="0" fontId="37" fillId="0" borderId="52" xfId="0" applyNumberFormat="1" applyFont="1" applyFill="1" applyBorder="1" applyAlignment="1" applyProtection="1">
      <alignment horizontal="center" vertical="top" wrapText="1"/>
      <protection locked="0"/>
    </xf>
    <xf numFmtId="0" fontId="37" fillId="0" borderId="14" xfId="0" applyNumberFormat="1" applyFont="1" applyFill="1" applyBorder="1" applyAlignment="1" applyProtection="1">
      <alignment horizontal="center" vertical="top" wrapText="1"/>
      <protection locked="0"/>
    </xf>
    <xf numFmtId="0" fontId="3" fillId="0" borderId="5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52"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0" fontId="3" fillId="0" borderId="0" xfId="0" applyNumberFormat="1" applyFont="1" applyFill="1" applyBorder="1" applyAlignment="1" applyProtection="1">
      <alignment horizontal="left" wrapText="1"/>
      <protection locked="0"/>
    </xf>
    <xf numFmtId="0" fontId="3" fillId="0" borderId="14" xfId="0" applyNumberFormat="1" applyFont="1" applyFill="1" applyBorder="1" applyAlignment="1" applyProtection="1">
      <alignment horizontal="left" wrapText="1"/>
      <protection locked="0"/>
    </xf>
    <xf numFmtId="0" fontId="3" fillId="0" borderId="0" xfId="0" applyNumberFormat="1" applyFont="1" applyFill="1" applyBorder="1" applyAlignment="1" applyProtection="1">
      <alignment horizontal="center" wrapText="1"/>
      <protection locked="0"/>
    </xf>
    <xf numFmtId="0" fontId="3" fillId="0" borderId="14" xfId="0" applyNumberFormat="1" applyFont="1" applyFill="1" applyBorder="1" applyAlignment="1" applyProtection="1">
      <alignment horizontal="center" wrapText="1"/>
      <protection locked="0"/>
    </xf>
    <xf numFmtId="0" fontId="2" fillId="0" borderId="0" xfId="0" quotePrefix="1" applyFont="1" applyBorder="1" applyAlignment="1">
      <alignment horizontal="center"/>
    </xf>
    <xf numFmtId="0" fontId="7" fillId="0" borderId="4" xfId="0" quotePrefix="1" applyFont="1" applyBorder="1" applyAlignment="1">
      <alignment horizontal="center"/>
    </xf>
    <xf numFmtId="0" fontId="7" fillId="0" borderId="5" xfId="0" quotePrefix="1" applyFont="1" applyBorder="1" applyAlignment="1">
      <alignment horizontal="center"/>
    </xf>
    <xf numFmtId="49" fontId="3" fillId="5" borderId="4" xfId="0" applyNumberFormat="1" applyFont="1" applyFill="1" applyBorder="1" applyAlignment="1">
      <alignment horizontal="center"/>
    </xf>
    <xf numFmtId="49" fontId="3" fillId="5" borderId="6" xfId="0" applyNumberFormat="1" applyFont="1" applyFill="1" applyBorder="1" applyAlignment="1">
      <alignment horizontal="center"/>
    </xf>
    <xf numFmtId="49" fontId="3" fillId="5" borderId="5" xfId="0" applyNumberFormat="1" applyFont="1" applyFill="1" applyBorder="1" applyAlignment="1">
      <alignment horizontal="center"/>
    </xf>
    <xf numFmtId="0" fontId="2" fillId="0" borderId="7" xfId="0" applyFont="1" applyBorder="1" applyAlignment="1" applyProtection="1">
      <alignment horizontal="center"/>
    </xf>
    <xf numFmtId="0" fontId="4" fillId="2" borderId="4" xfId="0" applyNumberFormat="1" applyFont="1" applyFill="1" applyBorder="1" applyAlignment="1" applyProtection="1">
      <alignment horizontal="center"/>
    </xf>
    <xf numFmtId="0" fontId="4" fillId="2" borderId="6" xfId="0" applyNumberFormat="1" applyFont="1" applyFill="1" applyBorder="1" applyAlignment="1" applyProtection="1">
      <alignment horizontal="center"/>
    </xf>
    <xf numFmtId="0" fontId="4" fillId="2" borderId="5" xfId="0" applyNumberFormat="1" applyFont="1" applyFill="1" applyBorder="1" applyAlignment="1" applyProtection="1">
      <alignment horizontal="center"/>
    </xf>
    <xf numFmtId="0" fontId="16" fillId="2" borderId="4" xfId="0" applyFont="1" applyFill="1" applyBorder="1" applyAlignment="1" applyProtection="1"/>
    <xf numFmtId="0" fontId="16" fillId="2" borderId="6" xfId="0" applyFont="1" applyFill="1" applyBorder="1" applyAlignment="1"/>
    <xf numFmtId="0" fontId="16" fillId="2" borderId="5" xfId="0" applyFont="1" applyFill="1" applyBorder="1" applyAlignment="1"/>
    <xf numFmtId="0" fontId="3" fillId="0" borderId="10" xfId="0" applyFont="1" applyFill="1" applyBorder="1" applyAlignment="1" applyProtection="1">
      <alignment horizontal="left"/>
    </xf>
    <xf numFmtId="0" fontId="3" fillId="0" borderId="11" xfId="0" applyFont="1" applyFill="1" applyBorder="1" applyAlignment="1" applyProtection="1">
      <alignment horizontal="left"/>
    </xf>
    <xf numFmtId="0" fontId="3" fillId="0" borderId="12" xfId="0" applyFont="1" applyFill="1" applyBorder="1" applyAlignment="1" applyProtection="1">
      <alignment horizontal="left"/>
    </xf>
    <xf numFmtId="0" fontId="17" fillId="0" borderId="7" xfId="0" applyFont="1" applyFill="1" applyBorder="1" applyAlignment="1" applyProtection="1">
      <alignment horizontal="left" indent="2"/>
      <protection locked="0"/>
    </xf>
    <xf numFmtId="0" fontId="17" fillId="0" borderId="8" xfId="0" applyFont="1" applyFill="1" applyBorder="1" applyAlignment="1" applyProtection="1">
      <alignment horizontal="left" indent="2"/>
      <protection locked="0"/>
    </xf>
    <xf numFmtId="0" fontId="17" fillId="0" borderId="9" xfId="0" applyFont="1" applyFill="1" applyBorder="1" applyAlignment="1" applyProtection="1">
      <alignment horizontal="left" indent="2"/>
      <protection locked="0"/>
    </xf>
    <xf numFmtId="0" fontId="7" fillId="0" borderId="2" xfId="0" applyFont="1" applyBorder="1" applyAlignment="1">
      <alignment horizontal="center"/>
    </xf>
    <xf numFmtId="0" fontId="3" fillId="0" borderId="10" xfId="0" applyFont="1" applyBorder="1" applyAlignment="1">
      <alignment horizontal="left" wrapText="1"/>
    </xf>
    <xf numFmtId="0" fontId="3" fillId="0" borderId="12" xfId="0" applyFont="1" applyBorder="1" applyAlignment="1">
      <alignment horizontal="left" wrapText="1"/>
    </xf>
    <xf numFmtId="0" fontId="7" fillId="0" borderId="7" xfId="0" applyFont="1" applyBorder="1" applyAlignment="1" applyProtection="1">
      <alignment horizontal="left" indent="1"/>
      <protection locked="0"/>
    </xf>
    <xf numFmtId="0" fontId="7" fillId="0" borderId="9" xfId="0" applyFont="1" applyBorder="1" applyAlignment="1" applyProtection="1">
      <alignment horizontal="left" indent="1"/>
      <protection locked="0"/>
    </xf>
    <xf numFmtId="0" fontId="7" fillId="0" borderId="1" xfId="0" applyFont="1" applyBorder="1" applyAlignment="1">
      <alignment horizontal="center"/>
    </xf>
    <xf numFmtId="0" fontId="7" fillId="0" borderId="0"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5" fillId="0" borderId="11" xfId="0" quotePrefix="1" applyFont="1" applyBorder="1" applyAlignment="1">
      <alignment horizontal="left"/>
    </xf>
    <xf numFmtId="0" fontId="5" fillId="0" borderId="11" xfId="0" applyFont="1" applyBorder="1" applyAlignment="1">
      <alignment horizontal="left"/>
    </xf>
    <xf numFmtId="0" fontId="7" fillId="0" borderId="7"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9" xfId="0" applyFont="1" applyBorder="1" applyAlignment="1" applyProtection="1">
      <alignment horizontal="left"/>
      <protection locked="0"/>
    </xf>
  </cellXfs>
  <cellStyles count="7">
    <cellStyle name="Comma" xfId="1" builtinId="3"/>
    <cellStyle name="Currency 2" xfId="5" xr:uid="{49FEEA57-4E65-4BF3-87BB-FFCE3680632B}"/>
    <cellStyle name="Currency 3" xfId="3" xr:uid="{97306F3F-9AE2-4A4C-B69D-A14B4B857544}"/>
    <cellStyle name="Normal" xfId="0" builtinId="0"/>
    <cellStyle name="Normal 2" xfId="2" xr:uid="{00000000-0005-0000-0000-000002000000}"/>
    <cellStyle name="Normal 3" xfId="4" xr:uid="{56D4D4B4-789E-4618-88DE-06D9A7A6C6ED}"/>
    <cellStyle name="Percent 2" xfId="6" xr:uid="{4D71ED77-720D-46F8-BE8D-56F639E799F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ntry="1">
    <tabColor rgb="FF00B0F0"/>
    <pageSetUpPr fitToPage="1"/>
  </sheetPr>
  <dimension ref="A1:AV50"/>
  <sheetViews>
    <sheetView showZeros="0" tabSelected="1" topLeftCell="A18" zoomScale="110" zoomScaleNormal="110" zoomScaleSheetLayoutView="100" workbookViewId="0">
      <selection activeCell="AS49" sqref="AS49"/>
    </sheetView>
  </sheetViews>
  <sheetFormatPr defaultColWidth="9.140625" defaultRowHeight="12.75" x14ac:dyDescent="0.2"/>
  <cols>
    <col min="1" max="48" width="2.5703125" style="157" customWidth="1"/>
    <col min="49" max="16384" width="9.140625" style="157"/>
  </cols>
  <sheetData>
    <row r="1" spans="1:48" s="153" customFormat="1" ht="15.75" customHeight="1" x14ac:dyDescent="0.25">
      <c r="A1" s="768" t="s">
        <v>1</v>
      </c>
      <c r="B1" s="768"/>
      <c r="C1" s="768"/>
      <c r="D1" s="768"/>
      <c r="E1" s="768"/>
      <c r="F1" s="768"/>
      <c r="G1" s="768"/>
      <c r="H1" s="768"/>
      <c r="I1" s="768"/>
      <c r="J1" s="768"/>
      <c r="K1" s="768"/>
      <c r="L1" s="768"/>
      <c r="M1" s="768"/>
      <c r="N1" s="768"/>
      <c r="O1" s="768"/>
      <c r="P1" s="768"/>
      <c r="Q1" s="768"/>
      <c r="R1" s="768"/>
      <c r="S1" s="768"/>
      <c r="T1" s="768"/>
      <c r="U1" s="768"/>
      <c r="V1" s="768"/>
      <c r="W1" s="768"/>
      <c r="X1" s="768"/>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row>
    <row r="2" spans="1:48" s="153" customFormat="1" ht="15.75" customHeight="1" x14ac:dyDescent="0.25">
      <c r="A2" s="770"/>
      <c r="B2" s="770"/>
      <c r="C2" s="770"/>
      <c r="D2" s="770"/>
      <c r="E2" s="770"/>
      <c r="F2" s="770"/>
      <c r="G2" s="770"/>
      <c r="H2" s="770"/>
      <c r="I2" s="770"/>
      <c r="J2" s="770"/>
      <c r="K2" s="770"/>
      <c r="L2" s="770"/>
      <c r="M2" s="770"/>
      <c r="N2" s="770"/>
      <c r="O2" s="770"/>
      <c r="P2" s="770"/>
      <c r="Q2" s="770"/>
      <c r="R2" s="770"/>
      <c r="S2" s="770"/>
      <c r="T2" s="770"/>
      <c r="U2" s="770"/>
      <c r="V2" s="770"/>
      <c r="W2" s="770"/>
      <c r="X2" s="770"/>
      <c r="Y2" s="771" t="s">
        <v>387</v>
      </c>
      <c r="Z2" s="771"/>
      <c r="AA2" s="771"/>
      <c r="AB2" s="771"/>
      <c r="AC2" s="771"/>
      <c r="AD2" s="771"/>
      <c r="AE2" s="771"/>
      <c r="AF2" s="771"/>
      <c r="AG2" s="771"/>
      <c r="AH2" s="771"/>
      <c r="AI2" s="771"/>
      <c r="AJ2" s="771"/>
      <c r="AK2" s="771"/>
      <c r="AL2" s="771"/>
      <c r="AM2" s="771"/>
      <c r="AN2" s="771"/>
      <c r="AO2" s="771"/>
      <c r="AP2" s="771"/>
      <c r="AQ2" s="771"/>
      <c r="AR2" s="771"/>
      <c r="AS2" s="771"/>
      <c r="AT2" s="771"/>
      <c r="AU2" s="771"/>
      <c r="AV2" s="771"/>
    </row>
    <row r="3" spans="1:48" s="153" customFormat="1" ht="15.75" customHeight="1" x14ac:dyDescent="0.25">
      <c r="A3" s="772" t="s">
        <v>455</v>
      </c>
      <c r="B3" s="773"/>
      <c r="C3" s="773"/>
      <c r="D3" s="773"/>
      <c r="E3" s="773"/>
      <c r="F3" s="773"/>
      <c r="G3" s="773"/>
      <c r="H3" s="773"/>
      <c r="I3" s="773"/>
      <c r="J3" s="773"/>
      <c r="K3" s="773"/>
      <c r="L3" s="773"/>
      <c r="M3" s="773"/>
      <c r="N3" s="773"/>
      <c r="O3" s="773"/>
      <c r="P3" s="773"/>
      <c r="Q3" s="773"/>
      <c r="R3" s="773"/>
      <c r="S3" s="773"/>
      <c r="T3" s="773"/>
      <c r="U3" s="773"/>
      <c r="V3" s="773"/>
      <c r="W3" s="773"/>
      <c r="X3" s="773"/>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row>
    <row r="4" spans="1:48" ht="9" customHeight="1" x14ac:dyDescent="0.2">
      <c r="A4" s="780" t="s">
        <v>6</v>
      </c>
      <c r="B4" s="780"/>
      <c r="C4" s="780"/>
      <c r="D4" s="780"/>
      <c r="E4" s="780"/>
      <c r="F4" s="780"/>
      <c r="G4" s="780"/>
      <c r="H4" s="780"/>
      <c r="I4" s="780"/>
      <c r="J4" s="780"/>
      <c r="K4" s="780"/>
      <c r="L4" s="780"/>
      <c r="M4" s="780"/>
      <c r="N4" s="780"/>
      <c r="O4" s="780"/>
      <c r="P4" s="780"/>
      <c r="Q4" s="780"/>
      <c r="R4" s="780"/>
      <c r="S4" s="780"/>
      <c r="T4" s="780"/>
      <c r="U4" s="780" t="s">
        <v>7</v>
      </c>
      <c r="V4" s="780"/>
      <c r="W4" s="780"/>
      <c r="X4" s="154"/>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6"/>
    </row>
    <row r="5" spans="1:48" ht="13.5" customHeight="1" x14ac:dyDescent="0.2">
      <c r="A5" s="781" t="s">
        <v>477</v>
      </c>
      <c r="B5" s="782"/>
      <c r="C5" s="782"/>
      <c r="D5" s="782"/>
      <c r="E5" s="782"/>
      <c r="F5" s="782"/>
      <c r="G5" s="782"/>
      <c r="H5" s="782"/>
      <c r="I5" s="782"/>
      <c r="J5" s="782"/>
      <c r="K5" s="782"/>
      <c r="L5" s="782"/>
      <c r="M5" s="782"/>
      <c r="N5" s="782"/>
      <c r="O5" s="782"/>
      <c r="P5" s="782"/>
      <c r="Q5" s="782"/>
      <c r="R5" s="782"/>
      <c r="S5" s="782"/>
      <c r="T5" s="783"/>
      <c r="U5" s="784">
        <v>73</v>
      </c>
      <c r="V5" s="785"/>
      <c r="W5" s="786"/>
      <c r="X5" s="436"/>
      <c r="Y5" s="437"/>
      <c r="Z5" s="437"/>
      <c r="AA5" s="787" t="s">
        <v>478</v>
      </c>
      <c r="AB5" s="788"/>
      <c r="AC5" s="788"/>
      <c r="AD5" s="788"/>
      <c r="AE5" s="788"/>
      <c r="AF5" s="789"/>
      <c r="AG5" s="437"/>
      <c r="AH5" s="437"/>
      <c r="AI5" s="437"/>
      <c r="AJ5" s="437"/>
      <c r="AK5" s="437"/>
      <c r="AL5" s="381"/>
      <c r="AM5" s="381"/>
      <c r="AN5" s="381"/>
      <c r="AO5" s="381"/>
      <c r="AP5" s="381"/>
      <c r="AQ5" s="381"/>
      <c r="AR5" s="381"/>
      <c r="AS5" s="381"/>
      <c r="AT5" s="381"/>
      <c r="AU5" s="381"/>
      <c r="AV5" s="158"/>
    </row>
    <row r="6" spans="1:48" ht="10.5" customHeight="1" x14ac:dyDescent="0.2">
      <c r="A6" s="439"/>
      <c r="B6" s="440"/>
      <c r="C6" s="440"/>
      <c r="D6" s="440"/>
      <c r="E6" s="440"/>
      <c r="F6" s="440"/>
      <c r="G6" s="440"/>
      <c r="H6" s="440"/>
      <c r="I6" s="440"/>
      <c r="J6" s="440"/>
      <c r="K6" s="440"/>
      <c r="L6" s="440"/>
      <c r="M6" s="440"/>
      <c r="N6" s="440"/>
      <c r="O6" s="440"/>
      <c r="P6" s="440"/>
      <c r="Q6" s="440"/>
      <c r="R6" s="440"/>
      <c r="S6" s="440"/>
      <c r="T6" s="440"/>
      <c r="U6" s="440"/>
      <c r="V6" s="440"/>
      <c r="W6" s="440"/>
      <c r="X6" s="441"/>
      <c r="Y6" s="441"/>
      <c r="Z6" s="441"/>
      <c r="AA6" s="790"/>
      <c r="AB6" s="791"/>
      <c r="AC6" s="791"/>
      <c r="AD6" s="791"/>
      <c r="AE6" s="791"/>
      <c r="AF6" s="792"/>
      <c r="AG6" s="441"/>
      <c r="AH6" s="441"/>
      <c r="AI6" s="441"/>
      <c r="AJ6" s="441"/>
      <c r="AK6" s="441"/>
      <c r="AL6" s="381"/>
      <c r="AM6" s="381"/>
      <c r="AN6" s="381"/>
      <c r="AO6" s="381"/>
      <c r="AP6" s="381"/>
      <c r="AQ6" s="381"/>
      <c r="AR6" s="381"/>
      <c r="AS6" s="381"/>
      <c r="AT6" s="381"/>
      <c r="AU6" s="381"/>
      <c r="AV6" s="159"/>
    </row>
    <row r="7" spans="1:48" ht="10.5" customHeight="1" x14ac:dyDescent="0.2">
      <c r="A7" s="442"/>
      <c r="B7" s="441"/>
      <c r="C7" s="441"/>
      <c r="D7" s="441"/>
      <c r="E7" s="441"/>
      <c r="F7" s="441"/>
      <c r="G7" s="441"/>
      <c r="H7" s="441"/>
      <c r="I7" s="441"/>
      <c r="J7" s="441"/>
      <c r="K7" s="441"/>
      <c r="L7" s="441"/>
      <c r="M7" s="441"/>
      <c r="N7" s="441"/>
      <c r="O7" s="441"/>
      <c r="P7" s="441"/>
      <c r="Q7" s="441"/>
      <c r="R7" s="441"/>
      <c r="S7" s="441"/>
      <c r="T7" s="441"/>
      <c r="U7" s="443"/>
      <c r="V7" s="443"/>
      <c r="W7" s="443"/>
      <c r="X7" s="443"/>
      <c r="Y7" s="443"/>
      <c r="Z7" s="444"/>
      <c r="AA7" s="793" t="s">
        <v>728</v>
      </c>
      <c r="AB7" s="794"/>
      <c r="AC7" s="795"/>
      <c r="AD7" s="793" t="s">
        <v>479</v>
      </c>
      <c r="AE7" s="794"/>
      <c r="AF7" s="795"/>
      <c r="AG7" s="441"/>
      <c r="AH7" s="441"/>
      <c r="AI7" s="441"/>
      <c r="AJ7" s="441"/>
      <c r="AK7" s="441"/>
      <c r="AL7" s="381"/>
      <c r="AM7" s="381"/>
      <c r="AN7" s="381"/>
      <c r="AO7" s="381"/>
      <c r="AP7" s="381"/>
      <c r="AQ7" s="381"/>
      <c r="AR7" s="381"/>
      <c r="AS7" s="381"/>
      <c r="AT7" s="381"/>
      <c r="AU7" s="381"/>
      <c r="AV7" s="159"/>
    </row>
    <row r="8" spans="1:48" ht="10.5" customHeight="1" x14ac:dyDescent="0.2">
      <c r="A8" s="445"/>
      <c r="B8" s="446"/>
      <c r="C8" s="446"/>
      <c r="D8" s="446"/>
      <c r="E8" s="446"/>
      <c r="F8" s="446"/>
      <c r="G8" s="447"/>
      <c r="H8" s="447"/>
      <c r="I8" s="447"/>
      <c r="J8" s="447"/>
      <c r="K8" s="447"/>
      <c r="L8" s="447"/>
      <c r="M8" s="447"/>
      <c r="N8" s="447"/>
      <c r="O8" s="447"/>
      <c r="P8" s="447"/>
      <c r="Q8" s="447"/>
      <c r="R8" s="447"/>
      <c r="S8" s="447"/>
      <c r="T8" s="447"/>
      <c r="U8" s="448"/>
      <c r="V8" s="448"/>
      <c r="W8" s="448"/>
      <c r="X8" s="448"/>
      <c r="Y8" s="448"/>
      <c r="Z8" s="449"/>
      <c r="AA8" s="796"/>
      <c r="AB8" s="797"/>
      <c r="AC8" s="798"/>
      <c r="AD8" s="796"/>
      <c r="AE8" s="797"/>
      <c r="AF8" s="798"/>
      <c r="AG8" s="450"/>
      <c r="AH8" s="451"/>
      <c r="AI8" s="451"/>
      <c r="AJ8" s="451"/>
      <c r="AK8" s="451"/>
      <c r="AL8" s="452"/>
      <c r="AM8" s="452"/>
      <c r="AN8" s="452"/>
      <c r="AO8" s="452"/>
      <c r="AP8" s="452"/>
      <c r="AQ8" s="452"/>
      <c r="AR8" s="452"/>
      <c r="AS8" s="381"/>
      <c r="AT8" s="381"/>
      <c r="AU8" s="381"/>
      <c r="AV8" s="159"/>
    </row>
    <row r="9" spans="1:48" ht="10.5" customHeight="1" x14ac:dyDescent="0.2">
      <c r="A9" s="453"/>
      <c r="B9" s="446"/>
      <c r="C9" s="443"/>
      <c r="D9" s="443"/>
      <c r="E9" s="443"/>
      <c r="F9" s="443"/>
      <c r="G9" s="454"/>
      <c r="H9" s="443"/>
      <c r="I9" s="455"/>
      <c r="J9" s="455"/>
      <c r="K9" s="455"/>
      <c r="L9" s="455"/>
      <c r="M9" s="446"/>
      <c r="N9" s="446"/>
      <c r="O9" s="446"/>
      <c r="P9" s="446"/>
      <c r="Q9" s="446"/>
      <c r="R9" s="446"/>
      <c r="S9" s="446"/>
      <c r="T9" s="456"/>
      <c r="U9" s="455"/>
      <c r="V9" s="455"/>
      <c r="W9" s="455"/>
      <c r="X9" s="455"/>
      <c r="Y9" s="455"/>
      <c r="Z9" s="457"/>
      <c r="AA9" s="799">
        <v>142</v>
      </c>
      <c r="AB9" s="800"/>
      <c r="AC9" s="801"/>
      <c r="AD9" s="799">
        <v>185</v>
      </c>
      <c r="AE9" s="800"/>
      <c r="AF9" s="801"/>
      <c r="AG9" s="441"/>
      <c r="AH9" s="441"/>
      <c r="AI9" s="458"/>
      <c r="AJ9" s="441"/>
      <c r="AK9" s="441"/>
      <c r="AL9" s="381"/>
      <c r="AM9" s="381"/>
      <c r="AN9" s="381"/>
      <c r="AO9" s="381"/>
      <c r="AP9" s="381"/>
      <c r="AQ9" s="381"/>
      <c r="AR9" s="459"/>
      <c r="AS9" s="381"/>
      <c r="AT9" s="381"/>
      <c r="AU9" s="381"/>
      <c r="AV9" s="159"/>
    </row>
    <row r="10" spans="1:48" ht="10.5" customHeight="1" x14ac:dyDescent="0.2">
      <c r="A10" s="453"/>
      <c r="B10" s="446"/>
      <c r="C10" s="443"/>
      <c r="D10" s="448"/>
      <c r="E10" s="448"/>
      <c r="F10" s="448"/>
      <c r="G10" s="460"/>
      <c r="H10" s="448"/>
      <c r="I10" s="448"/>
      <c r="J10" s="455"/>
      <c r="K10" s="455"/>
      <c r="L10" s="455"/>
      <c r="M10" s="446"/>
      <c r="N10" s="446"/>
      <c r="O10" s="446"/>
      <c r="P10" s="446"/>
      <c r="Q10" s="446"/>
      <c r="R10" s="446"/>
      <c r="S10" s="446"/>
      <c r="T10" s="456"/>
      <c r="U10" s="455"/>
      <c r="V10" s="455"/>
      <c r="W10" s="455"/>
      <c r="X10" s="455"/>
      <c r="Y10" s="455"/>
      <c r="Z10" s="455"/>
      <c r="AA10" s="446"/>
      <c r="AB10" s="446"/>
      <c r="AC10" s="461"/>
      <c r="AD10" s="446"/>
      <c r="AE10" s="446"/>
      <c r="AF10" s="446"/>
      <c r="AG10" s="441"/>
      <c r="AH10" s="441"/>
      <c r="AI10" s="462"/>
      <c r="AJ10" s="441"/>
      <c r="AK10" s="441"/>
      <c r="AL10" s="381"/>
      <c r="AM10" s="381"/>
      <c r="AN10" s="381"/>
      <c r="AO10" s="381"/>
      <c r="AP10" s="381"/>
      <c r="AQ10" s="381"/>
      <c r="AR10" s="463"/>
      <c r="AS10" s="381"/>
      <c r="AT10" s="381"/>
      <c r="AU10" s="381"/>
      <c r="AV10" s="159"/>
    </row>
    <row r="11" spans="1:48" ht="10.5" customHeight="1" x14ac:dyDescent="0.2">
      <c r="A11" s="453"/>
      <c r="B11" s="446"/>
      <c r="C11" s="443"/>
      <c r="D11" s="787" t="s">
        <v>480</v>
      </c>
      <c r="E11" s="788"/>
      <c r="F11" s="788"/>
      <c r="G11" s="788"/>
      <c r="H11" s="788"/>
      <c r="I11" s="789"/>
      <c r="J11" s="455"/>
      <c r="K11" s="455"/>
      <c r="L11" s="455"/>
      <c r="M11" s="464"/>
      <c r="N11" s="464"/>
      <c r="O11" s="446"/>
      <c r="P11" s="446"/>
      <c r="Q11" s="446"/>
      <c r="R11" s="787" t="s">
        <v>481</v>
      </c>
      <c r="S11" s="788"/>
      <c r="T11" s="788"/>
      <c r="U11" s="788"/>
      <c r="V11" s="788"/>
      <c r="W11" s="789"/>
      <c r="X11" s="446"/>
      <c r="Y11" s="446"/>
      <c r="Z11" s="446"/>
      <c r="AA11" s="446"/>
      <c r="AB11" s="446"/>
      <c r="AC11" s="446"/>
      <c r="AD11" s="446"/>
      <c r="AE11" s="446"/>
      <c r="AF11" s="446"/>
      <c r="AG11" s="787" t="s">
        <v>4</v>
      </c>
      <c r="AH11" s="788"/>
      <c r="AI11" s="788"/>
      <c r="AJ11" s="788"/>
      <c r="AK11" s="788"/>
      <c r="AL11" s="789"/>
      <c r="AM11" s="381"/>
      <c r="AN11" s="381"/>
      <c r="AO11" s="381"/>
      <c r="AP11" s="787" t="s">
        <v>482</v>
      </c>
      <c r="AQ11" s="788"/>
      <c r="AR11" s="788"/>
      <c r="AS11" s="788"/>
      <c r="AT11" s="788"/>
      <c r="AU11" s="789"/>
      <c r="AV11" s="159"/>
    </row>
    <row r="12" spans="1:48" ht="10.5" customHeight="1" x14ac:dyDescent="0.2">
      <c r="A12" s="453"/>
      <c r="B12" s="446"/>
      <c r="C12" s="455"/>
      <c r="D12" s="790"/>
      <c r="E12" s="791"/>
      <c r="F12" s="791"/>
      <c r="G12" s="791"/>
      <c r="H12" s="791"/>
      <c r="I12" s="792"/>
      <c r="J12" s="443"/>
      <c r="K12" s="446"/>
      <c r="L12" s="446"/>
      <c r="M12" s="446"/>
      <c r="N12" s="443"/>
      <c r="O12" s="443"/>
      <c r="P12" s="443"/>
      <c r="Q12" s="443"/>
      <c r="R12" s="790"/>
      <c r="S12" s="791"/>
      <c r="T12" s="791"/>
      <c r="U12" s="791"/>
      <c r="V12" s="791"/>
      <c r="W12" s="792"/>
      <c r="X12" s="443"/>
      <c r="Y12" s="443"/>
      <c r="Z12" s="446"/>
      <c r="AA12" s="446"/>
      <c r="AB12" s="446"/>
      <c r="AC12" s="446"/>
      <c r="AD12" s="446"/>
      <c r="AE12" s="446"/>
      <c r="AF12" s="446"/>
      <c r="AG12" s="790"/>
      <c r="AH12" s="791"/>
      <c r="AI12" s="791"/>
      <c r="AJ12" s="791"/>
      <c r="AK12" s="791"/>
      <c r="AL12" s="792"/>
      <c r="AM12" s="381"/>
      <c r="AN12" s="381"/>
      <c r="AO12" s="381"/>
      <c r="AP12" s="790"/>
      <c r="AQ12" s="791"/>
      <c r="AR12" s="791"/>
      <c r="AS12" s="791"/>
      <c r="AT12" s="791"/>
      <c r="AU12" s="792"/>
      <c r="AV12" s="159"/>
    </row>
    <row r="13" spans="1:48" ht="10.5" customHeight="1" x14ac:dyDescent="0.2">
      <c r="A13" s="453"/>
      <c r="B13" s="446"/>
      <c r="C13" s="465"/>
      <c r="D13" s="793" t="s">
        <v>728</v>
      </c>
      <c r="E13" s="794"/>
      <c r="F13" s="795"/>
      <c r="G13" s="793" t="s">
        <v>479</v>
      </c>
      <c r="H13" s="794"/>
      <c r="I13" s="795"/>
      <c r="J13" s="443"/>
      <c r="K13" s="446"/>
      <c r="L13" s="446"/>
      <c r="M13" s="446"/>
      <c r="N13" s="443"/>
      <c r="O13" s="443"/>
      <c r="P13" s="443"/>
      <c r="Q13" s="443"/>
      <c r="R13" s="793" t="s">
        <v>728</v>
      </c>
      <c r="S13" s="794"/>
      <c r="T13" s="795"/>
      <c r="U13" s="793" t="s">
        <v>479</v>
      </c>
      <c r="V13" s="794"/>
      <c r="W13" s="795"/>
      <c r="X13" s="443"/>
      <c r="Y13" s="443"/>
      <c r="Z13" s="446"/>
      <c r="AA13" s="446"/>
      <c r="AB13" s="446"/>
      <c r="AC13" s="446"/>
      <c r="AD13" s="446"/>
      <c r="AE13" s="446"/>
      <c r="AF13" s="446"/>
      <c r="AG13" s="793" t="s">
        <v>728</v>
      </c>
      <c r="AH13" s="794"/>
      <c r="AI13" s="795"/>
      <c r="AJ13" s="793" t="s">
        <v>479</v>
      </c>
      <c r="AK13" s="794"/>
      <c r="AL13" s="795"/>
      <c r="AM13" s="381"/>
      <c r="AN13" s="381"/>
      <c r="AO13" s="381"/>
      <c r="AP13" s="793" t="s">
        <v>728</v>
      </c>
      <c r="AQ13" s="794"/>
      <c r="AR13" s="795"/>
      <c r="AS13" s="793" t="s">
        <v>479</v>
      </c>
      <c r="AT13" s="794"/>
      <c r="AU13" s="795"/>
      <c r="AV13" s="159"/>
    </row>
    <row r="14" spans="1:48" ht="10.5" customHeight="1" x14ac:dyDescent="0.2">
      <c r="A14" s="453"/>
      <c r="B14" s="446"/>
      <c r="C14" s="446"/>
      <c r="D14" s="796"/>
      <c r="E14" s="797"/>
      <c r="F14" s="798"/>
      <c r="G14" s="796"/>
      <c r="H14" s="797"/>
      <c r="I14" s="798"/>
      <c r="J14" s="455"/>
      <c r="K14" s="443"/>
      <c r="L14" s="448"/>
      <c r="M14" s="448"/>
      <c r="N14" s="466"/>
      <c r="O14" s="466"/>
      <c r="P14" s="466"/>
      <c r="Q14" s="467"/>
      <c r="R14" s="796"/>
      <c r="S14" s="797"/>
      <c r="T14" s="798"/>
      <c r="U14" s="796"/>
      <c r="V14" s="797"/>
      <c r="W14" s="798"/>
      <c r="X14" s="468"/>
      <c r="Y14" s="466"/>
      <c r="Z14" s="447"/>
      <c r="AA14" s="447"/>
      <c r="AB14" s="448"/>
      <c r="AC14" s="448"/>
      <c r="AD14" s="443"/>
      <c r="AE14" s="443"/>
      <c r="AF14" s="443"/>
      <c r="AG14" s="796"/>
      <c r="AH14" s="797"/>
      <c r="AI14" s="798"/>
      <c r="AJ14" s="796"/>
      <c r="AK14" s="797"/>
      <c r="AL14" s="798"/>
      <c r="AM14" s="443"/>
      <c r="AN14" s="443"/>
      <c r="AO14" s="443"/>
      <c r="AP14" s="796"/>
      <c r="AQ14" s="797"/>
      <c r="AR14" s="798"/>
      <c r="AS14" s="796"/>
      <c r="AT14" s="797"/>
      <c r="AU14" s="798"/>
      <c r="AV14" s="159"/>
    </row>
    <row r="15" spans="1:48" ht="10.5" customHeight="1" x14ac:dyDescent="0.2">
      <c r="A15" s="453"/>
      <c r="B15" s="446"/>
      <c r="C15" s="446"/>
      <c r="D15" s="469"/>
      <c r="E15" s="470">
        <v>14</v>
      </c>
      <c r="F15" s="470"/>
      <c r="G15" s="471"/>
      <c r="H15" s="470">
        <v>16</v>
      </c>
      <c r="I15" s="472"/>
      <c r="J15" s="455"/>
      <c r="K15" s="444"/>
      <c r="L15" s="443"/>
      <c r="M15" s="443"/>
      <c r="N15" s="455"/>
      <c r="O15" s="455"/>
      <c r="P15" s="455"/>
      <c r="Q15" s="455"/>
      <c r="R15" s="802">
        <v>3</v>
      </c>
      <c r="S15" s="800"/>
      <c r="T15" s="801"/>
      <c r="U15" s="799">
        <v>15</v>
      </c>
      <c r="V15" s="800"/>
      <c r="W15" s="801"/>
      <c r="X15" s="455"/>
      <c r="Y15" s="455"/>
      <c r="Z15" s="446"/>
      <c r="AA15" s="446"/>
      <c r="AB15" s="443"/>
      <c r="AC15" s="473"/>
      <c r="AD15" s="443"/>
      <c r="AE15" s="443"/>
      <c r="AF15" s="443"/>
      <c r="AG15" s="799">
        <v>4</v>
      </c>
      <c r="AH15" s="800"/>
      <c r="AI15" s="801"/>
      <c r="AJ15" s="799">
        <v>4</v>
      </c>
      <c r="AK15" s="800"/>
      <c r="AL15" s="801"/>
      <c r="AM15" s="443"/>
      <c r="AN15" s="443"/>
      <c r="AO15" s="443"/>
      <c r="AP15" s="799">
        <v>2</v>
      </c>
      <c r="AQ15" s="800"/>
      <c r="AR15" s="801"/>
      <c r="AS15" s="799">
        <v>4</v>
      </c>
      <c r="AT15" s="800"/>
      <c r="AU15" s="801"/>
      <c r="AV15" s="159"/>
    </row>
    <row r="16" spans="1:48" ht="10.5" customHeight="1" x14ac:dyDescent="0.2">
      <c r="A16" s="453"/>
      <c r="B16" s="446"/>
      <c r="C16" s="446"/>
      <c r="D16" s="446"/>
      <c r="E16" s="446"/>
      <c r="F16" s="446"/>
      <c r="G16" s="446"/>
      <c r="H16" s="455"/>
      <c r="I16" s="455"/>
      <c r="J16" s="455"/>
      <c r="K16" s="457"/>
      <c r="L16" s="466"/>
      <c r="M16" s="466"/>
      <c r="N16" s="447"/>
      <c r="O16" s="446"/>
      <c r="P16" s="446"/>
      <c r="Q16" s="446"/>
      <c r="R16" s="446"/>
      <c r="S16" s="446"/>
      <c r="T16" s="461"/>
      <c r="U16" s="446"/>
      <c r="V16" s="446"/>
      <c r="W16" s="446"/>
      <c r="X16" s="446"/>
      <c r="Y16" s="446"/>
      <c r="Z16" s="446"/>
      <c r="AA16" s="447"/>
      <c r="AB16" s="466"/>
      <c r="AC16" s="467"/>
      <c r="AD16" s="455"/>
      <c r="AE16" s="455"/>
      <c r="AF16" s="455"/>
      <c r="AG16" s="455"/>
      <c r="AH16" s="474"/>
      <c r="AI16" s="441"/>
      <c r="AJ16" s="441"/>
      <c r="AK16" s="441"/>
      <c r="AL16" s="381"/>
      <c r="AM16" s="455"/>
      <c r="AN16" s="455"/>
      <c r="AO16" s="455"/>
      <c r="AP16" s="455"/>
      <c r="AQ16" s="455"/>
      <c r="AR16" s="455"/>
      <c r="AS16" s="381"/>
      <c r="AT16" s="381"/>
      <c r="AU16" s="381"/>
      <c r="AV16" s="159"/>
    </row>
    <row r="17" spans="1:48" ht="10.5" customHeight="1" x14ac:dyDescent="0.2">
      <c r="A17" s="453"/>
      <c r="B17" s="446"/>
      <c r="C17" s="446"/>
      <c r="D17" s="446"/>
      <c r="E17" s="446"/>
      <c r="F17" s="446"/>
      <c r="G17" s="446"/>
      <c r="H17" s="446"/>
      <c r="I17" s="803" t="s">
        <v>483</v>
      </c>
      <c r="J17" s="804"/>
      <c r="K17" s="804"/>
      <c r="L17" s="804"/>
      <c r="M17" s="804"/>
      <c r="N17" s="805"/>
      <c r="O17" s="446"/>
      <c r="P17" s="446"/>
      <c r="Q17" s="446"/>
      <c r="R17" s="446"/>
      <c r="S17" s="446"/>
      <c r="T17" s="446"/>
      <c r="U17" s="446"/>
      <c r="V17" s="446"/>
      <c r="W17" s="446"/>
      <c r="X17" s="443"/>
      <c r="Y17" s="443"/>
      <c r="Z17" s="443"/>
      <c r="AA17" s="803" t="s">
        <v>484</v>
      </c>
      <c r="AB17" s="804"/>
      <c r="AC17" s="804"/>
      <c r="AD17" s="804"/>
      <c r="AE17" s="804"/>
      <c r="AF17" s="805"/>
      <c r="AG17" s="475"/>
      <c r="AH17" s="476"/>
      <c r="AI17" s="441"/>
      <c r="AJ17" s="441"/>
      <c r="AK17" s="441"/>
      <c r="AL17" s="381"/>
      <c r="AM17" s="381"/>
      <c r="AN17" s="381"/>
      <c r="AO17" s="381"/>
      <c r="AP17" s="381"/>
      <c r="AQ17" s="381"/>
      <c r="AR17" s="381"/>
      <c r="AS17" s="381"/>
      <c r="AT17" s="381"/>
      <c r="AU17" s="381"/>
      <c r="AV17" s="159"/>
    </row>
    <row r="18" spans="1:48" ht="10.5" customHeight="1" x14ac:dyDescent="0.2">
      <c r="A18" s="453"/>
      <c r="B18" s="446"/>
      <c r="C18" s="446"/>
      <c r="D18" s="446"/>
      <c r="E18" s="446"/>
      <c r="F18" s="446"/>
      <c r="G18" s="446"/>
      <c r="H18" s="446"/>
      <c r="I18" s="806"/>
      <c r="J18" s="807"/>
      <c r="K18" s="807"/>
      <c r="L18" s="807"/>
      <c r="M18" s="807"/>
      <c r="N18" s="808"/>
      <c r="O18" s="446"/>
      <c r="P18" s="446"/>
      <c r="Q18" s="446"/>
      <c r="R18" s="446"/>
      <c r="S18" s="446"/>
      <c r="T18" s="446"/>
      <c r="U18" s="446"/>
      <c r="V18" s="446"/>
      <c r="W18" s="446"/>
      <c r="X18" s="443"/>
      <c r="Y18" s="443"/>
      <c r="Z18" s="443"/>
      <c r="AA18" s="806"/>
      <c r="AB18" s="807"/>
      <c r="AC18" s="807"/>
      <c r="AD18" s="807"/>
      <c r="AE18" s="807"/>
      <c r="AF18" s="808"/>
      <c r="AG18" s="476"/>
      <c r="AH18" s="476"/>
      <c r="AI18" s="441"/>
      <c r="AJ18" s="441"/>
      <c r="AK18" s="441"/>
      <c r="AL18" s="381"/>
      <c r="AM18" s="381"/>
      <c r="AN18" s="381"/>
      <c r="AO18" s="381"/>
      <c r="AP18" s="381"/>
      <c r="AQ18" s="381"/>
      <c r="AR18" s="381"/>
      <c r="AS18" s="381"/>
      <c r="AT18" s="381"/>
      <c r="AU18" s="381"/>
      <c r="AV18" s="159"/>
    </row>
    <row r="19" spans="1:48" ht="10.5" customHeight="1" x14ac:dyDescent="0.2">
      <c r="A19" s="453"/>
      <c r="B19" s="443"/>
      <c r="C19" s="443"/>
      <c r="D19" s="443"/>
      <c r="E19" s="443"/>
      <c r="F19" s="443"/>
      <c r="G19" s="443"/>
      <c r="H19" s="446"/>
      <c r="I19" s="793" t="s">
        <v>728</v>
      </c>
      <c r="J19" s="794"/>
      <c r="K19" s="795"/>
      <c r="L19" s="793" t="s">
        <v>479</v>
      </c>
      <c r="M19" s="794"/>
      <c r="N19" s="795"/>
      <c r="O19" s="443"/>
      <c r="P19" s="443"/>
      <c r="Q19" s="443"/>
      <c r="R19" s="443"/>
      <c r="S19" s="443"/>
      <c r="T19" s="446"/>
      <c r="U19" s="446"/>
      <c r="V19" s="446"/>
      <c r="W19" s="446"/>
      <c r="X19" s="455"/>
      <c r="Y19" s="455"/>
      <c r="Z19" s="457"/>
      <c r="AA19" s="793" t="s">
        <v>728</v>
      </c>
      <c r="AB19" s="794"/>
      <c r="AC19" s="795"/>
      <c r="AD19" s="793" t="s">
        <v>479</v>
      </c>
      <c r="AE19" s="794"/>
      <c r="AF19" s="795"/>
      <c r="AG19" s="443"/>
      <c r="AH19" s="443"/>
      <c r="AI19" s="443"/>
      <c r="AJ19" s="443"/>
      <c r="AK19" s="443"/>
      <c r="AL19" s="381"/>
      <c r="AM19" s="381"/>
      <c r="AN19" s="381"/>
      <c r="AO19" s="381"/>
      <c r="AP19" s="381"/>
      <c r="AQ19" s="381"/>
      <c r="AR19" s="381"/>
      <c r="AS19" s="381"/>
      <c r="AT19" s="381"/>
      <c r="AU19" s="381"/>
      <c r="AV19" s="159"/>
    </row>
    <row r="20" spans="1:48" ht="10.5" customHeight="1" x14ac:dyDescent="0.2">
      <c r="A20" s="453"/>
      <c r="B20" s="443"/>
      <c r="C20" s="443"/>
      <c r="D20" s="443"/>
      <c r="E20" s="443"/>
      <c r="F20" s="443"/>
      <c r="G20" s="443"/>
      <c r="H20" s="446"/>
      <c r="I20" s="796"/>
      <c r="J20" s="797"/>
      <c r="K20" s="798"/>
      <c r="L20" s="796"/>
      <c r="M20" s="797"/>
      <c r="N20" s="798"/>
      <c r="O20" s="443"/>
      <c r="P20" s="443"/>
      <c r="Q20" s="443"/>
      <c r="R20" s="443"/>
      <c r="S20" s="443"/>
      <c r="T20" s="446"/>
      <c r="U20" s="446"/>
      <c r="V20" s="446"/>
      <c r="W20" s="446"/>
      <c r="X20" s="455"/>
      <c r="Y20" s="455"/>
      <c r="Z20" s="457"/>
      <c r="AA20" s="796"/>
      <c r="AB20" s="797"/>
      <c r="AC20" s="798"/>
      <c r="AD20" s="796"/>
      <c r="AE20" s="797"/>
      <c r="AF20" s="798"/>
      <c r="AG20" s="443"/>
      <c r="AH20" s="443"/>
      <c r="AI20" s="443"/>
      <c r="AJ20" s="443"/>
      <c r="AK20" s="443"/>
      <c r="AL20" s="381"/>
      <c r="AM20" s="381"/>
      <c r="AN20" s="381"/>
      <c r="AO20" s="381"/>
      <c r="AP20" s="381"/>
      <c r="AQ20" s="381"/>
      <c r="AR20" s="381"/>
      <c r="AS20" s="381"/>
      <c r="AT20" s="381"/>
      <c r="AU20" s="381"/>
      <c r="AV20" s="159"/>
    </row>
    <row r="21" spans="1:48" ht="10.5" customHeight="1" x14ac:dyDescent="0.2">
      <c r="A21" s="453"/>
      <c r="B21" s="455"/>
      <c r="C21" s="455"/>
      <c r="D21" s="455"/>
      <c r="E21" s="455"/>
      <c r="F21" s="455"/>
      <c r="G21" s="455"/>
      <c r="H21" s="446"/>
      <c r="I21" s="799">
        <v>1</v>
      </c>
      <c r="J21" s="800"/>
      <c r="K21" s="801"/>
      <c r="L21" s="799">
        <v>1</v>
      </c>
      <c r="M21" s="800"/>
      <c r="N21" s="801"/>
      <c r="O21" s="455"/>
      <c r="P21" s="455"/>
      <c r="Q21" s="455"/>
      <c r="R21" s="455"/>
      <c r="S21" s="455"/>
      <c r="T21" s="446"/>
      <c r="U21" s="446"/>
      <c r="V21" s="446"/>
      <c r="W21" s="446"/>
      <c r="X21" s="465"/>
      <c r="Y21" s="465"/>
      <c r="Z21" s="477"/>
      <c r="AA21" s="799">
        <v>2</v>
      </c>
      <c r="AB21" s="800"/>
      <c r="AC21" s="801"/>
      <c r="AD21" s="799">
        <v>2</v>
      </c>
      <c r="AE21" s="800"/>
      <c r="AF21" s="801"/>
      <c r="AG21" s="455"/>
      <c r="AH21" s="455"/>
      <c r="AI21" s="455"/>
      <c r="AJ21" s="455"/>
      <c r="AK21" s="455"/>
      <c r="AL21" s="381"/>
      <c r="AM21" s="381"/>
      <c r="AN21" s="381"/>
      <c r="AO21" s="381"/>
      <c r="AP21" s="381"/>
      <c r="AQ21" s="381"/>
      <c r="AR21" s="381"/>
      <c r="AS21" s="381"/>
      <c r="AT21" s="381"/>
      <c r="AU21" s="381"/>
      <c r="AV21" s="159"/>
    </row>
    <row r="22" spans="1:48" ht="10.5" customHeight="1" x14ac:dyDescent="0.2">
      <c r="A22" s="453"/>
      <c r="B22" s="455"/>
      <c r="C22" s="455"/>
      <c r="D22" s="455"/>
      <c r="E22" s="455"/>
      <c r="F22" s="455"/>
      <c r="G22" s="455"/>
      <c r="H22" s="446"/>
      <c r="I22" s="446"/>
      <c r="J22" s="446"/>
      <c r="K22" s="478"/>
      <c r="L22" s="446"/>
      <c r="M22" s="446"/>
      <c r="N22" s="455"/>
      <c r="O22" s="455"/>
      <c r="P22" s="455"/>
      <c r="Q22" s="455"/>
      <c r="R22" s="455"/>
      <c r="S22" s="455"/>
      <c r="T22" s="446"/>
      <c r="U22" s="446"/>
      <c r="V22" s="446"/>
      <c r="W22" s="446"/>
      <c r="X22" s="446"/>
      <c r="Y22" s="455"/>
      <c r="Z22" s="455"/>
      <c r="AA22" s="455"/>
      <c r="AB22" s="455"/>
      <c r="AC22" s="479"/>
      <c r="AD22" s="455"/>
      <c r="AE22" s="446"/>
      <c r="AF22" s="455"/>
      <c r="AG22" s="455"/>
      <c r="AH22" s="455"/>
      <c r="AI22" s="455"/>
      <c r="AJ22" s="455"/>
      <c r="AK22" s="455"/>
      <c r="AL22" s="381"/>
      <c r="AM22" s="381"/>
      <c r="AN22" s="381"/>
      <c r="AO22" s="381"/>
      <c r="AP22" s="381"/>
      <c r="AQ22" s="381"/>
      <c r="AR22" s="381"/>
      <c r="AS22" s="381"/>
      <c r="AT22" s="381"/>
      <c r="AU22" s="381"/>
      <c r="AV22" s="159"/>
    </row>
    <row r="23" spans="1:48" ht="10.5" customHeight="1" x14ac:dyDescent="0.2">
      <c r="A23" s="453"/>
      <c r="B23" s="465"/>
      <c r="C23" s="465"/>
      <c r="D23" s="465"/>
      <c r="E23" s="803" t="s">
        <v>485</v>
      </c>
      <c r="F23" s="804"/>
      <c r="G23" s="804"/>
      <c r="H23" s="804"/>
      <c r="I23" s="804"/>
      <c r="J23" s="805"/>
      <c r="K23" s="480"/>
      <c r="L23" s="476"/>
      <c r="M23" s="803" t="s">
        <v>486</v>
      </c>
      <c r="N23" s="804"/>
      <c r="O23" s="804"/>
      <c r="P23" s="804"/>
      <c r="Q23" s="804"/>
      <c r="R23" s="805"/>
      <c r="S23" s="465"/>
      <c r="T23" s="446"/>
      <c r="U23" s="446"/>
      <c r="V23" s="446"/>
      <c r="W23" s="803" t="s">
        <v>487</v>
      </c>
      <c r="X23" s="804"/>
      <c r="Y23" s="804"/>
      <c r="Z23" s="804"/>
      <c r="AA23" s="804"/>
      <c r="AB23" s="805"/>
      <c r="AC23" s="444"/>
      <c r="AD23" s="443"/>
      <c r="AE23" s="803" t="s">
        <v>488</v>
      </c>
      <c r="AF23" s="804"/>
      <c r="AG23" s="804"/>
      <c r="AH23" s="804"/>
      <c r="AI23" s="804"/>
      <c r="AJ23" s="805"/>
      <c r="AK23" s="481"/>
      <c r="AL23" s="381"/>
      <c r="AM23" s="381"/>
      <c r="AN23" s="381"/>
      <c r="AO23" s="381"/>
      <c r="AP23" s="381"/>
      <c r="AQ23" s="381"/>
      <c r="AR23" s="381"/>
      <c r="AS23" s="381"/>
      <c r="AT23" s="381"/>
      <c r="AU23" s="381"/>
      <c r="AV23" s="159"/>
    </row>
    <row r="24" spans="1:48" ht="10.5" customHeight="1" x14ac:dyDescent="0.2">
      <c r="A24" s="482"/>
      <c r="B24" s="476"/>
      <c r="C24" s="476"/>
      <c r="D24" s="476"/>
      <c r="E24" s="806"/>
      <c r="F24" s="807"/>
      <c r="G24" s="807"/>
      <c r="H24" s="807"/>
      <c r="I24" s="807"/>
      <c r="J24" s="808"/>
      <c r="K24" s="480"/>
      <c r="L24" s="476"/>
      <c r="M24" s="806"/>
      <c r="N24" s="807"/>
      <c r="O24" s="807"/>
      <c r="P24" s="807"/>
      <c r="Q24" s="807"/>
      <c r="R24" s="808"/>
      <c r="S24" s="476"/>
      <c r="T24" s="476"/>
      <c r="U24" s="476"/>
      <c r="V24" s="476"/>
      <c r="W24" s="806"/>
      <c r="X24" s="807"/>
      <c r="Y24" s="807"/>
      <c r="Z24" s="807"/>
      <c r="AA24" s="807"/>
      <c r="AB24" s="808"/>
      <c r="AC24" s="483"/>
      <c r="AD24" s="483"/>
      <c r="AE24" s="806"/>
      <c r="AF24" s="807"/>
      <c r="AG24" s="807"/>
      <c r="AH24" s="807"/>
      <c r="AI24" s="807"/>
      <c r="AJ24" s="808"/>
      <c r="AK24" s="443"/>
      <c r="AL24" s="381"/>
      <c r="AM24" s="381"/>
      <c r="AN24" s="381"/>
      <c r="AO24" s="381"/>
      <c r="AP24" s="381"/>
      <c r="AQ24" s="381"/>
      <c r="AR24" s="381"/>
      <c r="AS24" s="381"/>
      <c r="AT24" s="381"/>
      <c r="AU24" s="381"/>
      <c r="AV24" s="159"/>
    </row>
    <row r="25" spans="1:48" ht="10.5" customHeight="1" x14ac:dyDescent="0.2">
      <c r="A25" s="482"/>
      <c r="B25" s="476"/>
      <c r="C25" s="476"/>
      <c r="D25" s="476"/>
      <c r="E25" s="793" t="s">
        <v>728</v>
      </c>
      <c r="F25" s="794"/>
      <c r="G25" s="795"/>
      <c r="H25" s="793" t="s">
        <v>479</v>
      </c>
      <c r="I25" s="794"/>
      <c r="J25" s="795"/>
      <c r="K25" s="484"/>
      <c r="L25" s="485"/>
      <c r="M25" s="793" t="s">
        <v>728</v>
      </c>
      <c r="N25" s="794"/>
      <c r="O25" s="795"/>
      <c r="P25" s="793" t="s">
        <v>479</v>
      </c>
      <c r="Q25" s="794"/>
      <c r="R25" s="795"/>
      <c r="S25" s="476"/>
      <c r="T25" s="476"/>
      <c r="U25" s="476"/>
      <c r="V25" s="476"/>
      <c r="W25" s="793" t="s">
        <v>728</v>
      </c>
      <c r="X25" s="794"/>
      <c r="Y25" s="795"/>
      <c r="Z25" s="793" t="s">
        <v>479</v>
      </c>
      <c r="AA25" s="794"/>
      <c r="AB25" s="795"/>
      <c r="AC25" s="457"/>
      <c r="AD25" s="455"/>
      <c r="AE25" s="793" t="s">
        <v>728</v>
      </c>
      <c r="AF25" s="794"/>
      <c r="AG25" s="795"/>
      <c r="AH25" s="793" t="s">
        <v>479</v>
      </c>
      <c r="AI25" s="794"/>
      <c r="AJ25" s="795"/>
      <c r="AK25" s="486"/>
      <c r="AL25" s="381"/>
      <c r="AM25" s="381"/>
      <c r="AN25" s="381"/>
      <c r="AO25" s="381"/>
      <c r="AP25" s="381"/>
      <c r="AQ25" s="381"/>
      <c r="AR25" s="381"/>
      <c r="AS25" s="381"/>
      <c r="AT25" s="381"/>
      <c r="AU25" s="381"/>
      <c r="AV25" s="159"/>
    </row>
    <row r="26" spans="1:48" ht="10.5" customHeight="1" x14ac:dyDescent="0.2">
      <c r="A26" s="487"/>
      <c r="B26" s="476"/>
      <c r="C26" s="476"/>
      <c r="D26" s="476"/>
      <c r="E26" s="796"/>
      <c r="F26" s="797"/>
      <c r="G26" s="798"/>
      <c r="H26" s="796"/>
      <c r="I26" s="797"/>
      <c r="J26" s="798"/>
      <c r="K26" s="444"/>
      <c r="L26" s="443"/>
      <c r="M26" s="796"/>
      <c r="N26" s="797"/>
      <c r="O26" s="798"/>
      <c r="P26" s="796"/>
      <c r="Q26" s="797"/>
      <c r="R26" s="798"/>
      <c r="S26" s="381"/>
      <c r="T26" s="381"/>
      <c r="U26" s="381"/>
      <c r="V26" s="381"/>
      <c r="W26" s="796"/>
      <c r="X26" s="797"/>
      <c r="Y26" s="798"/>
      <c r="Z26" s="796"/>
      <c r="AA26" s="797"/>
      <c r="AB26" s="798"/>
      <c r="AC26" s="457"/>
      <c r="AD26" s="455"/>
      <c r="AE26" s="796"/>
      <c r="AF26" s="797"/>
      <c r="AG26" s="798"/>
      <c r="AH26" s="796"/>
      <c r="AI26" s="797"/>
      <c r="AJ26" s="798"/>
      <c r="AK26" s="486"/>
      <c r="AL26" s="381"/>
      <c r="AM26" s="381"/>
      <c r="AN26" s="381"/>
      <c r="AO26" s="381"/>
      <c r="AP26" s="381"/>
      <c r="AQ26" s="381"/>
      <c r="AR26" s="381"/>
      <c r="AS26" s="381"/>
      <c r="AT26" s="381"/>
      <c r="AU26" s="381"/>
      <c r="AV26" s="159"/>
    </row>
    <row r="27" spans="1:48" ht="10.5" customHeight="1" x14ac:dyDescent="0.2">
      <c r="A27" s="453"/>
      <c r="B27" s="476"/>
      <c r="C27" s="476"/>
      <c r="D27" s="476"/>
      <c r="E27" s="799">
        <v>6</v>
      </c>
      <c r="F27" s="800"/>
      <c r="G27" s="801"/>
      <c r="H27" s="799">
        <v>15</v>
      </c>
      <c r="I27" s="800"/>
      <c r="J27" s="801"/>
      <c r="K27" s="444"/>
      <c r="L27" s="443"/>
      <c r="M27" s="799">
        <v>4</v>
      </c>
      <c r="N27" s="800"/>
      <c r="O27" s="801"/>
      <c r="P27" s="799">
        <v>9</v>
      </c>
      <c r="Q27" s="800"/>
      <c r="R27" s="801"/>
      <c r="S27" s="381"/>
      <c r="T27" s="381"/>
      <c r="U27" s="381"/>
      <c r="V27" s="381"/>
      <c r="W27" s="799">
        <v>5</v>
      </c>
      <c r="X27" s="800"/>
      <c r="Y27" s="801"/>
      <c r="Z27" s="799">
        <v>7</v>
      </c>
      <c r="AA27" s="800"/>
      <c r="AB27" s="801"/>
      <c r="AC27" s="477"/>
      <c r="AD27" s="465"/>
      <c r="AE27" s="799">
        <v>14</v>
      </c>
      <c r="AF27" s="800"/>
      <c r="AG27" s="801"/>
      <c r="AH27" s="799">
        <v>33</v>
      </c>
      <c r="AI27" s="800"/>
      <c r="AJ27" s="801"/>
      <c r="AK27" s="465"/>
      <c r="AL27" s="381"/>
      <c r="AM27" s="381"/>
      <c r="AN27" s="488"/>
      <c r="AO27" s="488"/>
      <c r="AP27" s="488"/>
      <c r="AQ27" s="488"/>
      <c r="AR27" s="381"/>
      <c r="AS27" s="381"/>
      <c r="AT27" s="381"/>
      <c r="AU27" s="381"/>
      <c r="AV27" s="159"/>
    </row>
    <row r="28" spans="1:48" ht="10.5" customHeight="1" x14ac:dyDescent="0.2">
      <c r="A28" s="453"/>
      <c r="B28" s="476"/>
      <c r="C28" s="476"/>
      <c r="D28" s="476"/>
      <c r="E28" s="476"/>
      <c r="F28" s="476"/>
      <c r="G28" s="455"/>
      <c r="H28" s="455"/>
      <c r="I28" s="455"/>
      <c r="J28" s="455"/>
      <c r="K28" s="457"/>
      <c r="L28" s="455"/>
      <c r="M28" s="476"/>
      <c r="N28" s="476"/>
      <c r="O28" s="476"/>
      <c r="P28" s="476"/>
      <c r="Q28" s="381"/>
      <c r="R28" s="381"/>
      <c r="S28" s="381"/>
      <c r="T28" s="381"/>
      <c r="U28" s="381"/>
      <c r="V28" s="381"/>
      <c r="W28" s="476"/>
      <c r="X28" s="476"/>
      <c r="Y28" s="476"/>
      <c r="Z28" s="476"/>
      <c r="AA28" s="476"/>
      <c r="AB28" s="476"/>
      <c r="AC28" s="480"/>
      <c r="AD28" s="476"/>
      <c r="AE28" s="476"/>
      <c r="AF28" s="476"/>
      <c r="AG28" s="476"/>
      <c r="AH28" s="476"/>
      <c r="AI28" s="476"/>
      <c r="AJ28" s="476"/>
      <c r="AK28" s="381"/>
      <c r="AL28" s="381"/>
      <c r="AM28" s="381"/>
      <c r="AN28" s="488"/>
      <c r="AO28" s="488"/>
      <c r="AP28" s="488"/>
      <c r="AQ28" s="488"/>
      <c r="AR28" s="381"/>
      <c r="AS28" s="381"/>
      <c r="AT28" s="381"/>
      <c r="AU28" s="381"/>
      <c r="AV28" s="159"/>
    </row>
    <row r="29" spans="1:48" ht="10.5" customHeight="1" x14ac:dyDescent="0.2">
      <c r="A29" s="453"/>
      <c r="B29" s="476"/>
      <c r="C29" s="476"/>
      <c r="D29" s="476"/>
      <c r="E29" s="803" t="s">
        <v>489</v>
      </c>
      <c r="F29" s="804"/>
      <c r="G29" s="804"/>
      <c r="H29" s="804"/>
      <c r="I29" s="804"/>
      <c r="J29" s="805"/>
      <c r="K29" s="457"/>
      <c r="L29" s="455"/>
      <c r="M29" s="803" t="s">
        <v>490</v>
      </c>
      <c r="N29" s="804"/>
      <c r="O29" s="804"/>
      <c r="P29" s="804"/>
      <c r="Q29" s="804"/>
      <c r="R29" s="805"/>
      <c r="S29" s="381"/>
      <c r="T29" s="381"/>
      <c r="U29" s="381"/>
      <c r="V29" s="381"/>
      <c r="W29" s="803" t="s">
        <v>491</v>
      </c>
      <c r="X29" s="804"/>
      <c r="Y29" s="804"/>
      <c r="Z29" s="804"/>
      <c r="AA29" s="804"/>
      <c r="AB29" s="805"/>
      <c r="AC29" s="444"/>
      <c r="AD29" s="443"/>
      <c r="AE29" s="803" t="s">
        <v>492</v>
      </c>
      <c r="AF29" s="804"/>
      <c r="AG29" s="804"/>
      <c r="AH29" s="804"/>
      <c r="AI29" s="804"/>
      <c r="AJ29" s="805"/>
      <c r="AK29" s="481"/>
      <c r="AL29" s="381"/>
      <c r="AM29" s="381"/>
      <c r="AN29" s="488"/>
      <c r="AO29" s="488"/>
      <c r="AP29" s="488"/>
      <c r="AQ29" s="488"/>
      <c r="AR29" s="381"/>
      <c r="AS29" s="381"/>
      <c r="AT29" s="381"/>
      <c r="AU29" s="381"/>
      <c r="AV29" s="159"/>
    </row>
    <row r="30" spans="1:48" ht="10.5" customHeight="1" x14ac:dyDescent="0.2">
      <c r="A30" s="453"/>
      <c r="B30" s="476"/>
      <c r="C30" s="476"/>
      <c r="D30" s="476"/>
      <c r="E30" s="806"/>
      <c r="F30" s="807"/>
      <c r="G30" s="807"/>
      <c r="H30" s="807"/>
      <c r="I30" s="807"/>
      <c r="J30" s="808"/>
      <c r="K30" s="477"/>
      <c r="L30" s="465"/>
      <c r="M30" s="806"/>
      <c r="N30" s="807"/>
      <c r="O30" s="807"/>
      <c r="P30" s="807"/>
      <c r="Q30" s="807"/>
      <c r="R30" s="808"/>
      <c r="S30" s="381"/>
      <c r="T30" s="381"/>
      <c r="U30" s="381"/>
      <c r="V30" s="381"/>
      <c r="W30" s="806"/>
      <c r="X30" s="807"/>
      <c r="Y30" s="807"/>
      <c r="Z30" s="807"/>
      <c r="AA30" s="807"/>
      <c r="AB30" s="808"/>
      <c r="AC30" s="489"/>
      <c r="AD30" s="483"/>
      <c r="AE30" s="806"/>
      <c r="AF30" s="807"/>
      <c r="AG30" s="807"/>
      <c r="AH30" s="807"/>
      <c r="AI30" s="807"/>
      <c r="AJ30" s="808"/>
      <c r="AK30" s="481"/>
      <c r="AL30" s="381"/>
      <c r="AM30" s="381"/>
      <c r="AN30" s="488"/>
      <c r="AO30" s="488"/>
      <c r="AP30" s="488"/>
      <c r="AQ30" s="488"/>
      <c r="AR30" s="381"/>
      <c r="AS30" s="381"/>
      <c r="AT30" s="381"/>
      <c r="AU30" s="381"/>
      <c r="AV30" s="159"/>
    </row>
    <row r="31" spans="1:48" ht="10.5" customHeight="1" x14ac:dyDescent="0.2">
      <c r="A31" s="453"/>
      <c r="B31" s="476"/>
      <c r="C31" s="476"/>
      <c r="D31" s="476"/>
      <c r="E31" s="793" t="s">
        <v>728</v>
      </c>
      <c r="F31" s="794"/>
      <c r="G31" s="795"/>
      <c r="H31" s="793" t="s">
        <v>479</v>
      </c>
      <c r="I31" s="794"/>
      <c r="J31" s="795"/>
      <c r="K31" s="484"/>
      <c r="L31" s="485"/>
      <c r="M31" s="793" t="s">
        <v>728</v>
      </c>
      <c r="N31" s="794"/>
      <c r="O31" s="795"/>
      <c r="P31" s="793" t="s">
        <v>479</v>
      </c>
      <c r="Q31" s="794"/>
      <c r="R31" s="795"/>
      <c r="S31" s="381"/>
      <c r="T31" s="381"/>
      <c r="U31" s="381"/>
      <c r="V31" s="381"/>
      <c r="W31" s="793" t="s">
        <v>728</v>
      </c>
      <c r="X31" s="794"/>
      <c r="Y31" s="795"/>
      <c r="Z31" s="793" t="s">
        <v>479</v>
      </c>
      <c r="AA31" s="794"/>
      <c r="AB31" s="795"/>
      <c r="AC31" s="490"/>
      <c r="AD31" s="455"/>
      <c r="AE31" s="793" t="s">
        <v>728</v>
      </c>
      <c r="AF31" s="794"/>
      <c r="AG31" s="795"/>
      <c r="AH31" s="793" t="s">
        <v>479</v>
      </c>
      <c r="AI31" s="794"/>
      <c r="AJ31" s="795"/>
      <c r="AK31" s="486"/>
      <c r="AL31" s="381"/>
      <c r="AM31" s="381"/>
      <c r="AN31" s="381"/>
      <c r="AO31" s="381"/>
      <c r="AP31" s="488"/>
      <c r="AQ31" s="488"/>
      <c r="AR31" s="381"/>
      <c r="AS31" s="381"/>
      <c r="AT31" s="381"/>
      <c r="AU31" s="381"/>
      <c r="AV31" s="159"/>
    </row>
    <row r="32" spans="1:48" ht="10.5" customHeight="1" x14ac:dyDescent="0.2">
      <c r="A32" s="453"/>
      <c r="B32" s="476"/>
      <c r="C32" s="476"/>
      <c r="D32" s="476"/>
      <c r="E32" s="796"/>
      <c r="F32" s="797"/>
      <c r="G32" s="798"/>
      <c r="H32" s="796"/>
      <c r="I32" s="797"/>
      <c r="J32" s="798"/>
      <c r="K32" s="444"/>
      <c r="L32" s="443"/>
      <c r="M32" s="796"/>
      <c r="N32" s="797"/>
      <c r="O32" s="798"/>
      <c r="P32" s="796"/>
      <c r="Q32" s="797"/>
      <c r="R32" s="798"/>
      <c r="S32" s="381"/>
      <c r="T32" s="381"/>
      <c r="U32" s="381"/>
      <c r="V32" s="381"/>
      <c r="W32" s="796"/>
      <c r="X32" s="797"/>
      <c r="Y32" s="798"/>
      <c r="Z32" s="796"/>
      <c r="AA32" s="797"/>
      <c r="AB32" s="798"/>
      <c r="AC32" s="455"/>
      <c r="AD32" s="455"/>
      <c r="AE32" s="796"/>
      <c r="AF32" s="797"/>
      <c r="AG32" s="798"/>
      <c r="AH32" s="796"/>
      <c r="AI32" s="797"/>
      <c r="AJ32" s="798"/>
      <c r="AK32" s="486"/>
      <c r="AL32" s="381"/>
      <c r="AM32" s="381"/>
      <c r="AN32" s="491"/>
      <c r="AO32" s="491"/>
      <c r="AP32" s="381"/>
      <c r="AQ32" s="381"/>
      <c r="AR32" s="381"/>
      <c r="AS32" s="381"/>
      <c r="AT32" s="381"/>
      <c r="AU32" s="381"/>
      <c r="AV32" s="159"/>
    </row>
    <row r="33" spans="1:48" ht="10.5" customHeight="1" x14ac:dyDescent="0.2">
      <c r="A33" s="453"/>
      <c r="B33" s="476"/>
      <c r="C33" s="476"/>
      <c r="D33" s="476"/>
      <c r="E33" s="799">
        <v>4</v>
      </c>
      <c r="F33" s="800"/>
      <c r="G33" s="801"/>
      <c r="H33" s="799">
        <v>6</v>
      </c>
      <c r="I33" s="800"/>
      <c r="J33" s="801"/>
      <c r="K33" s="444"/>
      <c r="L33" s="443"/>
      <c r="M33" s="799">
        <v>5</v>
      </c>
      <c r="N33" s="800"/>
      <c r="O33" s="801"/>
      <c r="P33" s="799">
        <v>6</v>
      </c>
      <c r="Q33" s="800"/>
      <c r="R33" s="801"/>
      <c r="S33" s="381"/>
      <c r="T33" s="381"/>
      <c r="U33" s="381"/>
      <c r="V33" s="381"/>
      <c r="W33" s="799">
        <v>11</v>
      </c>
      <c r="X33" s="800"/>
      <c r="Y33" s="801"/>
      <c r="Z33" s="799">
        <v>31</v>
      </c>
      <c r="AA33" s="800"/>
      <c r="AB33" s="801"/>
      <c r="AC33" s="465"/>
      <c r="AD33" s="465"/>
      <c r="AE33" s="799">
        <v>9</v>
      </c>
      <c r="AF33" s="800"/>
      <c r="AG33" s="801"/>
      <c r="AH33" s="799">
        <v>10</v>
      </c>
      <c r="AI33" s="800"/>
      <c r="AJ33" s="801"/>
      <c r="AK33" s="492"/>
      <c r="AL33" s="381"/>
      <c r="AM33" s="381"/>
      <c r="AN33" s="491"/>
      <c r="AO33" s="491"/>
      <c r="AP33" s="488"/>
      <c r="AQ33" s="488"/>
      <c r="AR33" s="381"/>
      <c r="AS33" s="381"/>
      <c r="AT33" s="381"/>
      <c r="AU33" s="381"/>
      <c r="AV33" s="159"/>
    </row>
    <row r="34" spans="1:48" ht="10.5" customHeight="1" x14ac:dyDescent="0.2">
      <c r="A34" s="453"/>
      <c r="B34" s="476"/>
      <c r="C34" s="476"/>
      <c r="D34" s="476"/>
      <c r="E34" s="476"/>
      <c r="F34" s="476"/>
      <c r="G34" s="455"/>
      <c r="H34" s="455"/>
      <c r="I34" s="455"/>
      <c r="J34" s="455"/>
      <c r="K34" s="457"/>
      <c r="L34" s="455"/>
      <c r="M34" s="476"/>
      <c r="N34" s="476"/>
      <c r="O34" s="476"/>
      <c r="P34" s="476"/>
      <c r="Q34" s="476"/>
      <c r="R34" s="476"/>
      <c r="S34" s="381"/>
      <c r="T34" s="381"/>
      <c r="U34" s="381"/>
      <c r="V34" s="381"/>
      <c r="W34" s="381"/>
      <c r="X34" s="381"/>
      <c r="Y34" s="381"/>
      <c r="Z34" s="381"/>
      <c r="AA34" s="381"/>
      <c r="AB34" s="381"/>
      <c r="AC34" s="381"/>
      <c r="AD34" s="381"/>
      <c r="AE34" s="476"/>
      <c r="AF34" s="476"/>
      <c r="AG34" s="476"/>
      <c r="AH34" s="476"/>
      <c r="AI34" s="476"/>
      <c r="AJ34" s="476"/>
      <c r="AK34" s="381"/>
      <c r="AL34" s="381"/>
      <c r="AM34" s="381"/>
      <c r="AN34" s="443"/>
      <c r="AO34" s="443"/>
      <c r="AP34" s="488"/>
      <c r="AQ34" s="488"/>
      <c r="AR34" s="381"/>
      <c r="AS34" s="381"/>
      <c r="AT34" s="381"/>
      <c r="AU34" s="381"/>
      <c r="AV34" s="159"/>
    </row>
    <row r="35" spans="1:48" ht="10.5" customHeight="1" x14ac:dyDescent="0.2">
      <c r="A35" s="442"/>
      <c r="B35" s="476"/>
      <c r="C35" s="476"/>
      <c r="D35" s="476"/>
      <c r="E35" s="803" t="s">
        <v>493</v>
      </c>
      <c r="F35" s="804"/>
      <c r="G35" s="804"/>
      <c r="H35" s="804"/>
      <c r="I35" s="804"/>
      <c r="J35" s="805"/>
      <c r="K35" s="489"/>
      <c r="L35" s="443"/>
      <c r="M35" s="803" t="s">
        <v>755</v>
      </c>
      <c r="N35" s="804"/>
      <c r="O35" s="804"/>
      <c r="P35" s="804"/>
      <c r="Q35" s="804"/>
      <c r="R35" s="805"/>
      <c r="S35" s="381"/>
      <c r="T35" s="381"/>
      <c r="U35" s="381"/>
      <c r="V35" s="381"/>
      <c r="W35" s="381"/>
      <c r="X35" s="381"/>
      <c r="Y35" s="381"/>
      <c r="Z35" s="381"/>
      <c r="AA35" s="381"/>
      <c r="AB35" s="381"/>
      <c r="AC35" s="381"/>
      <c r="AD35" s="381"/>
      <c r="AE35" s="476"/>
      <c r="AF35" s="476"/>
      <c r="AG35" s="476"/>
      <c r="AH35" s="476"/>
      <c r="AI35" s="476"/>
      <c r="AJ35" s="476"/>
      <c r="AK35" s="381"/>
      <c r="AL35" s="381"/>
      <c r="AM35" s="381"/>
      <c r="AN35" s="443"/>
      <c r="AO35" s="443"/>
      <c r="AP35" s="488"/>
      <c r="AQ35" s="488"/>
      <c r="AR35" s="381"/>
      <c r="AS35" s="381"/>
      <c r="AT35" s="381"/>
      <c r="AU35" s="381"/>
      <c r="AV35" s="159"/>
    </row>
    <row r="36" spans="1:48" ht="10.5" customHeight="1" x14ac:dyDescent="0.2">
      <c r="A36" s="442"/>
      <c r="B36" s="476"/>
      <c r="C36" s="476"/>
      <c r="D36" s="476"/>
      <c r="E36" s="806"/>
      <c r="F36" s="807"/>
      <c r="G36" s="807"/>
      <c r="H36" s="807"/>
      <c r="I36" s="807"/>
      <c r="J36" s="808"/>
      <c r="K36" s="483"/>
      <c r="L36" s="443"/>
      <c r="M36" s="806"/>
      <c r="N36" s="807"/>
      <c r="O36" s="807"/>
      <c r="P36" s="807"/>
      <c r="Q36" s="807"/>
      <c r="R36" s="808"/>
      <c r="S36" s="381"/>
      <c r="T36" s="381"/>
      <c r="U36" s="381"/>
      <c r="V36" s="381"/>
      <c r="W36" s="381"/>
      <c r="X36" s="381"/>
      <c r="Y36" s="381"/>
      <c r="Z36" s="381"/>
      <c r="AA36" s="381"/>
      <c r="AB36" s="381"/>
      <c r="AC36" s="381"/>
      <c r="AD36" s="381"/>
      <c r="AE36" s="381"/>
      <c r="AF36" s="381"/>
      <c r="AG36" s="381"/>
      <c r="AH36" s="381"/>
      <c r="AI36" s="381"/>
      <c r="AJ36" s="381"/>
      <c r="AK36" s="381"/>
      <c r="AL36" s="381"/>
      <c r="AM36" s="381"/>
      <c r="AN36" s="443"/>
      <c r="AO36" s="443"/>
      <c r="AP36" s="488"/>
      <c r="AQ36" s="488"/>
      <c r="AR36" s="381"/>
      <c r="AS36" s="381"/>
      <c r="AT36" s="381"/>
      <c r="AU36" s="381"/>
      <c r="AV36" s="159"/>
    </row>
    <row r="37" spans="1:48" ht="10.5" customHeight="1" x14ac:dyDescent="0.2">
      <c r="A37" s="442"/>
      <c r="B37" s="476"/>
      <c r="C37" s="476"/>
      <c r="D37" s="476"/>
      <c r="E37" s="793" t="s">
        <v>728</v>
      </c>
      <c r="F37" s="794"/>
      <c r="G37" s="795"/>
      <c r="H37" s="793" t="s">
        <v>479</v>
      </c>
      <c r="I37" s="794"/>
      <c r="J37" s="795"/>
      <c r="K37" s="493"/>
      <c r="L37" s="485"/>
      <c r="M37" s="793" t="s">
        <v>728</v>
      </c>
      <c r="N37" s="794"/>
      <c r="O37" s="795"/>
      <c r="P37" s="793" t="s">
        <v>479</v>
      </c>
      <c r="Q37" s="794"/>
      <c r="R37" s="795"/>
      <c r="S37" s="381"/>
      <c r="T37" s="381"/>
      <c r="U37" s="381"/>
      <c r="V37" s="381"/>
      <c r="W37" s="381"/>
      <c r="X37" s="381"/>
      <c r="Y37" s="381"/>
      <c r="Z37" s="381"/>
      <c r="AA37" s="381"/>
      <c r="AB37" s="381"/>
      <c r="AC37" s="381"/>
      <c r="AD37" s="381"/>
      <c r="AE37" s="381"/>
      <c r="AF37" s="381"/>
      <c r="AG37" s="381"/>
      <c r="AH37" s="381"/>
      <c r="AI37" s="381"/>
      <c r="AJ37" s="381"/>
      <c r="AK37" s="381"/>
      <c r="AL37" s="381"/>
      <c r="AM37" s="381"/>
      <c r="AN37" s="443"/>
      <c r="AO37" s="443"/>
      <c r="AP37" s="488"/>
      <c r="AQ37" s="488"/>
      <c r="AR37" s="381"/>
      <c r="AS37" s="381"/>
      <c r="AT37" s="381"/>
      <c r="AU37" s="381"/>
      <c r="AV37" s="159"/>
    </row>
    <row r="38" spans="1:48" ht="10.5" customHeight="1" x14ac:dyDescent="0.2">
      <c r="A38" s="442"/>
      <c r="B38" s="476"/>
      <c r="C38" s="476"/>
      <c r="D38" s="476"/>
      <c r="E38" s="796"/>
      <c r="F38" s="797"/>
      <c r="G38" s="798"/>
      <c r="H38" s="796"/>
      <c r="I38" s="797"/>
      <c r="J38" s="798"/>
      <c r="K38" s="455"/>
      <c r="L38" s="455"/>
      <c r="M38" s="796"/>
      <c r="N38" s="797"/>
      <c r="O38" s="798"/>
      <c r="P38" s="796"/>
      <c r="Q38" s="797"/>
      <c r="R38" s="798"/>
      <c r="S38" s="381"/>
      <c r="T38" s="381"/>
      <c r="U38" s="381"/>
      <c r="V38" s="381"/>
      <c r="W38" s="381"/>
      <c r="X38" s="381"/>
      <c r="Y38" s="381"/>
      <c r="Z38" s="381"/>
      <c r="AA38" s="381"/>
      <c r="AB38" s="381"/>
      <c r="AC38" s="381"/>
      <c r="AD38" s="381"/>
      <c r="AE38" s="381"/>
      <c r="AF38" s="381"/>
      <c r="AG38" s="381"/>
      <c r="AH38" s="381"/>
      <c r="AI38" s="381"/>
      <c r="AJ38" s="381"/>
      <c r="AK38" s="381"/>
      <c r="AL38" s="381"/>
      <c r="AM38" s="381"/>
      <c r="AN38" s="494"/>
      <c r="AO38" s="494"/>
      <c r="AP38" s="381"/>
      <c r="AQ38" s="381"/>
      <c r="AR38" s="381"/>
      <c r="AS38" s="381"/>
      <c r="AT38" s="381"/>
      <c r="AU38" s="381"/>
      <c r="AV38" s="159"/>
    </row>
    <row r="39" spans="1:48" ht="10.5" customHeight="1" x14ac:dyDescent="0.2">
      <c r="A39" s="442"/>
      <c r="B39" s="476"/>
      <c r="C39" s="476"/>
      <c r="D39" s="476"/>
      <c r="E39" s="799">
        <v>15</v>
      </c>
      <c r="F39" s="800"/>
      <c r="G39" s="801"/>
      <c r="H39" s="799">
        <v>21</v>
      </c>
      <c r="I39" s="800"/>
      <c r="J39" s="801"/>
      <c r="K39" s="492"/>
      <c r="L39" s="465"/>
      <c r="M39" s="799">
        <v>0</v>
      </c>
      <c r="N39" s="800"/>
      <c r="O39" s="801"/>
      <c r="P39" s="799">
        <v>6</v>
      </c>
      <c r="Q39" s="800"/>
      <c r="R39" s="801"/>
      <c r="S39" s="381"/>
      <c r="T39" s="381"/>
      <c r="U39" s="381"/>
      <c r="V39" s="381"/>
      <c r="W39" s="381"/>
      <c r="X39" s="381"/>
      <c r="Y39" s="381"/>
      <c r="Z39" s="443"/>
      <c r="AA39" s="443"/>
      <c r="AB39" s="443"/>
      <c r="AC39" s="443"/>
      <c r="AD39" s="443"/>
      <c r="AE39" s="443"/>
      <c r="AF39" s="381"/>
      <c r="AG39" s="381"/>
      <c r="AH39" s="381"/>
      <c r="AI39" s="381"/>
      <c r="AJ39" s="381"/>
      <c r="AK39" s="381"/>
      <c r="AL39" s="381"/>
      <c r="AM39" s="381"/>
      <c r="AN39" s="494"/>
      <c r="AO39" s="494"/>
      <c r="AP39" s="809"/>
      <c r="AQ39" s="809"/>
      <c r="AR39" s="809"/>
      <c r="AS39" s="809"/>
      <c r="AT39" s="809"/>
      <c r="AU39" s="809"/>
      <c r="AV39" s="159"/>
    </row>
    <row r="40" spans="1:48" ht="10.5" customHeight="1" x14ac:dyDescent="0.2">
      <c r="A40" s="442"/>
      <c r="B40" s="476"/>
      <c r="C40" s="476"/>
      <c r="D40" s="476"/>
      <c r="E40" s="476"/>
      <c r="F40" s="476"/>
      <c r="G40" s="381"/>
      <c r="H40" s="455"/>
      <c r="I40" s="495"/>
      <c r="J40" s="495"/>
      <c r="K40" s="495"/>
      <c r="L40" s="495"/>
      <c r="M40" s="495"/>
      <c r="N40" s="495"/>
      <c r="O40" s="476"/>
      <c r="P40" s="476"/>
      <c r="Q40" s="476"/>
      <c r="R40" s="476"/>
      <c r="S40" s="381"/>
      <c r="T40" s="381"/>
      <c r="U40" s="381"/>
      <c r="V40" s="381"/>
      <c r="W40" s="381"/>
      <c r="X40" s="381"/>
      <c r="Y40" s="381"/>
      <c r="Z40" s="443"/>
      <c r="AA40" s="443"/>
      <c r="AB40" s="443"/>
      <c r="AC40" s="443"/>
      <c r="AD40" s="443"/>
      <c r="AE40" s="443"/>
      <c r="AF40" s="381"/>
      <c r="AG40" s="381"/>
      <c r="AH40" s="381"/>
      <c r="AI40" s="381"/>
      <c r="AJ40" s="381"/>
      <c r="AK40" s="381"/>
      <c r="AL40" s="381"/>
      <c r="AM40" s="381"/>
      <c r="AN40" s="494"/>
      <c r="AO40" s="494"/>
      <c r="AP40" s="496"/>
      <c r="AQ40" s="496"/>
      <c r="AR40" s="496"/>
      <c r="AS40" s="496"/>
      <c r="AT40" s="496"/>
      <c r="AU40" s="496"/>
      <c r="AV40" s="159"/>
    </row>
    <row r="41" spans="1:48" ht="10.5" customHeight="1" x14ac:dyDescent="0.2">
      <c r="A41" s="160"/>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159"/>
    </row>
    <row r="42" spans="1:48" ht="10.5" customHeight="1" x14ac:dyDescent="0.2">
      <c r="A42" s="160"/>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O42" s="777" t="s">
        <v>494</v>
      </c>
      <c r="AP42" s="778"/>
      <c r="AQ42" s="778"/>
      <c r="AR42" s="778"/>
      <c r="AS42" s="778"/>
      <c r="AT42" s="778"/>
      <c r="AU42" s="779"/>
      <c r="AV42" s="159"/>
    </row>
    <row r="43" spans="1:48" ht="10.5" customHeight="1" x14ac:dyDescent="0.2">
      <c r="A43" s="160"/>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O43" s="161"/>
      <c r="AP43" s="498"/>
      <c r="AQ43" s="498"/>
      <c r="AR43" s="498"/>
      <c r="AS43" s="498"/>
      <c r="AT43" s="498"/>
      <c r="AU43" s="162"/>
      <c r="AV43" s="159"/>
    </row>
    <row r="44" spans="1:48" ht="10.5" customHeight="1" x14ac:dyDescent="0.2">
      <c r="A44" s="160"/>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O44" s="775" t="s">
        <v>371</v>
      </c>
      <c r="AP44" s="767"/>
      <c r="AQ44" s="767"/>
      <c r="AR44" s="767"/>
      <c r="AS44" s="767"/>
      <c r="AT44" s="767"/>
      <c r="AU44" s="776"/>
      <c r="AV44" s="159"/>
    </row>
    <row r="45" spans="1:48" ht="10.5" customHeight="1" x14ac:dyDescent="0.2">
      <c r="A45" s="160"/>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O45" s="759" t="s">
        <v>496</v>
      </c>
      <c r="AP45" s="760"/>
      <c r="AQ45" s="761"/>
      <c r="AR45" s="497"/>
      <c r="AS45" s="759" t="s">
        <v>462</v>
      </c>
      <c r="AT45" s="762"/>
      <c r="AU45" s="763"/>
      <c r="AV45" s="159"/>
    </row>
    <row r="46" spans="1:48" ht="10.5" customHeight="1" x14ac:dyDescent="0.2">
      <c r="A46" s="160"/>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O46" s="764" t="s">
        <v>20</v>
      </c>
      <c r="AP46" s="765"/>
      <c r="AQ46" s="766"/>
      <c r="AR46" s="497"/>
      <c r="AS46" s="764" t="s">
        <v>497</v>
      </c>
      <c r="AT46" s="767"/>
      <c r="AU46" s="767"/>
      <c r="AV46" s="159"/>
    </row>
    <row r="47" spans="1:48" ht="10.5" customHeight="1" x14ac:dyDescent="0.2">
      <c r="A47" s="160"/>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O47" s="756" t="s">
        <v>495</v>
      </c>
      <c r="AP47" s="757"/>
      <c r="AQ47" s="758"/>
      <c r="AR47" s="497"/>
      <c r="AS47" s="756" t="s">
        <v>21</v>
      </c>
      <c r="AT47" s="757"/>
      <c r="AU47" s="758"/>
      <c r="AV47" s="159"/>
    </row>
    <row r="48" spans="1:48" ht="10.5" customHeight="1" x14ac:dyDescent="0.2">
      <c r="A48" s="160"/>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O48" s="753">
        <v>97</v>
      </c>
      <c r="AP48" s="754"/>
      <c r="AQ48" s="755"/>
      <c r="AR48" s="163"/>
      <c r="AS48" s="756">
        <v>186</v>
      </c>
      <c r="AT48" s="757"/>
      <c r="AU48" s="758"/>
      <c r="AV48" s="159"/>
    </row>
    <row r="49" spans="1:48" ht="10.5" customHeight="1" x14ac:dyDescent="0.2">
      <c r="A49" s="164"/>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5"/>
    </row>
    <row r="50" spans="1:48" ht="9" customHeight="1" x14ac:dyDescent="0.2">
      <c r="A50" s="166" t="s">
        <v>22</v>
      </c>
    </row>
  </sheetData>
  <mergeCells count="105">
    <mergeCell ref="E39:G39"/>
    <mergeCell ref="H39:J39"/>
    <mergeCell ref="AP39:AR39"/>
    <mergeCell ref="AS39:AU39"/>
    <mergeCell ref="Z33:AB33"/>
    <mergeCell ref="AE33:AG33"/>
    <mergeCell ref="AH33:AJ33"/>
    <mergeCell ref="E35:J36"/>
    <mergeCell ref="E37:G38"/>
    <mergeCell ref="H37:J38"/>
    <mergeCell ref="E33:G33"/>
    <mergeCell ref="H33:J33"/>
    <mergeCell ref="M33:O33"/>
    <mergeCell ref="P33:R33"/>
    <mergeCell ref="W33:Y33"/>
    <mergeCell ref="M35:R36"/>
    <mergeCell ref="M37:O38"/>
    <mergeCell ref="P37:R38"/>
    <mergeCell ref="M39:O39"/>
    <mergeCell ref="P39:R39"/>
    <mergeCell ref="E29:J30"/>
    <mergeCell ref="M29:R30"/>
    <mergeCell ref="W29:AB30"/>
    <mergeCell ref="AE29:AJ30"/>
    <mergeCell ref="E31:G32"/>
    <mergeCell ref="H31:J32"/>
    <mergeCell ref="M31:O32"/>
    <mergeCell ref="P31:R32"/>
    <mergeCell ref="W31:Y32"/>
    <mergeCell ref="Z31:AB32"/>
    <mergeCell ref="AE31:AG32"/>
    <mergeCell ref="AH31:AJ32"/>
    <mergeCell ref="E27:G27"/>
    <mergeCell ref="H27:J27"/>
    <mergeCell ref="M27:O27"/>
    <mergeCell ref="P27:R27"/>
    <mergeCell ref="W27:Y27"/>
    <mergeCell ref="Z27:AB27"/>
    <mergeCell ref="AE27:AG27"/>
    <mergeCell ref="AH27:AJ27"/>
    <mergeCell ref="E25:G26"/>
    <mergeCell ref="H25:J26"/>
    <mergeCell ref="M25:O26"/>
    <mergeCell ref="P25:R26"/>
    <mergeCell ref="W25:Y26"/>
    <mergeCell ref="I21:K21"/>
    <mergeCell ref="L21:N21"/>
    <mergeCell ref="AA21:AC21"/>
    <mergeCell ref="AD21:AF21"/>
    <mergeCell ref="E23:J24"/>
    <mergeCell ref="M23:R24"/>
    <mergeCell ref="W23:AB24"/>
    <mergeCell ref="AE23:AJ24"/>
    <mergeCell ref="Z25:AB26"/>
    <mergeCell ref="AE25:AG26"/>
    <mergeCell ref="AH25:AJ26"/>
    <mergeCell ref="R15:T15"/>
    <mergeCell ref="U15:W15"/>
    <mergeCell ref="AG15:AI15"/>
    <mergeCell ref="AJ15:AL15"/>
    <mergeCell ref="AP15:AR15"/>
    <mergeCell ref="AS15:AU15"/>
    <mergeCell ref="I17:N18"/>
    <mergeCell ref="AA17:AF18"/>
    <mergeCell ref="I19:K20"/>
    <mergeCell ref="L19:N20"/>
    <mergeCell ref="AA19:AC20"/>
    <mergeCell ref="AD19:AF20"/>
    <mergeCell ref="AD9:AF9"/>
    <mergeCell ref="D11:I12"/>
    <mergeCell ref="R11:W12"/>
    <mergeCell ref="AG11:AL12"/>
    <mergeCell ref="AP11:AU12"/>
    <mergeCell ref="D13:F14"/>
    <mergeCell ref="G13:I14"/>
    <mergeCell ref="R13:T14"/>
    <mergeCell ref="U13:W14"/>
    <mergeCell ref="AG13:AI14"/>
    <mergeCell ref="AJ13:AL14"/>
    <mergeCell ref="AP13:AR14"/>
    <mergeCell ref="AS13:AU14"/>
    <mergeCell ref="AO48:AQ48"/>
    <mergeCell ref="AS48:AU48"/>
    <mergeCell ref="AO45:AQ45"/>
    <mergeCell ref="AS45:AU45"/>
    <mergeCell ref="AO46:AQ46"/>
    <mergeCell ref="AS46:AU46"/>
    <mergeCell ref="AO47:AQ47"/>
    <mergeCell ref="AS47:AU47"/>
    <mergeCell ref="A1:X1"/>
    <mergeCell ref="Y1:AV1"/>
    <mergeCell ref="A2:X2"/>
    <mergeCell ref="Y2:AV2"/>
    <mergeCell ref="A3:X3"/>
    <mergeCell ref="Y3:AV3"/>
    <mergeCell ref="AO44:AU44"/>
    <mergeCell ref="AO42:AU42"/>
    <mergeCell ref="A4:T4"/>
    <mergeCell ref="U4:W4"/>
    <mergeCell ref="A5:T5"/>
    <mergeCell ref="U5:W5"/>
    <mergeCell ref="AA5:AF6"/>
    <mergeCell ref="AA7:AC8"/>
    <mergeCell ref="AD7:AF8"/>
    <mergeCell ref="AA9:AC9"/>
  </mergeCells>
  <printOptions horizontalCentered="1"/>
  <pageMargins left="0.35" right="0.35" top="0.35" bottom="0.35" header="0" footer="0"/>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tabColor rgb="FF00B0F0"/>
    <pageSetUpPr fitToPage="1"/>
  </sheetPr>
  <dimension ref="A1:S61"/>
  <sheetViews>
    <sheetView showZeros="0" topLeftCell="A44" zoomScale="110" zoomScaleNormal="110" zoomScaleSheetLayoutView="100" workbookViewId="0">
      <selection activeCell="J60" sqref="J60"/>
    </sheetView>
  </sheetViews>
  <sheetFormatPr defaultRowHeight="12.75" x14ac:dyDescent="0.2"/>
  <cols>
    <col min="1" max="2" width="4.42578125" customWidth="1"/>
    <col min="3" max="3" width="22.42578125" customWidth="1"/>
    <col min="4" max="4" width="7.5703125" customWidth="1"/>
    <col min="5" max="5" width="8.5703125" customWidth="1"/>
    <col min="6" max="6" width="11.42578125" customWidth="1"/>
    <col min="7" max="7" width="8.5703125" customWidth="1"/>
    <col min="8" max="9" width="7.5703125" customWidth="1"/>
    <col min="10" max="11" width="8.5703125" customWidth="1"/>
    <col min="12" max="12" width="7.5703125" customWidth="1"/>
  </cols>
  <sheetData>
    <row r="1" spans="1:17" ht="15.75" x14ac:dyDescent="0.25">
      <c r="A1" s="842" t="s">
        <v>1</v>
      </c>
      <c r="B1" s="842"/>
      <c r="C1" s="842"/>
      <c r="D1" s="842"/>
      <c r="E1" s="842"/>
      <c r="F1" s="842"/>
      <c r="G1" s="842" t="s">
        <v>127</v>
      </c>
      <c r="H1" s="842"/>
      <c r="I1" s="842"/>
      <c r="J1" s="842"/>
      <c r="K1" s="842"/>
      <c r="L1" s="842"/>
      <c r="M1" s="157"/>
      <c r="N1" s="157"/>
      <c r="O1" s="157"/>
      <c r="P1" s="157"/>
      <c r="Q1" s="157"/>
    </row>
    <row r="2" spans="1:17" ht="15.75" x14ac:dyDescent="0.25">
      <c r="A2" s="843"/>
      <c r="B2" s="843"/>
      <c r="C2" s="843"/>
      <c r="D2" s="843"/>
      <c r="E2" s="843"/>
      <c r="F2" s="843"/>
      <c r="G2" s="843" t="s">
        <v>128</v>
      </c>
      <c r="H2" s="843"/>
      <c r="I2" s="843"/>
      <c r="J2" s="843"/>
      <c r="K2" s="843"/>
      <c r="L2" s="843"/>
      <c r="M2" s="157"/>
      <c r="N2" s="157"/>
      <c r="O2" s="157"/>
      <c r="P2" s="157"/>
      <c r="Q2" s="157"/>
    </row>
    <row r="3" spans="1:17" ht="15.75" x14ac:dyDescent="0.25">
      <c r="A3" s="844" t="s">
        <v>455</v>
      </c>
      <c r="B3" s="844"/>
      <c r="C3" s="845"/>
      <c r="D3" s="845"/>
      <c r="E3" s="845"/>
      <c r="F3" s="845"/>
      <c r="G3" s="845" t="s">
        <v>388</v>
      </c>
      <c r="H3" s="845"/>
      <c r="I3" s="845"/>
      <c r="J3" s="845"/>
      <c r="K3" s="845"/>
      <c r="L3" s="845"/>
      <c r="M3" s="157"/>
      <c r="N3" s="157"/>
      <c r="O3" s="157"/>
      <c r="P3" s="157"/>
      <c r="Q3" s="157"/>
    </row>
    <row r="4" spans="1:17" ht="4.5" customHeight="1" x14ac:dyDescent="0.2">
      <c r="A4" s="838"/>
      <c r="B4" s="839"/>
      <c r="C4" s="839"/>
      <c r="D4" s="839"/>
      <c r="E4" s="839"/>
      <c r="F4" s="839"/>
      <c r="G4" s="839"/>
      <c r="H4" s="839"/>
      <c r="I4" s="839"/>
      <c r="J4" s="839"/>
      <c r="K4" s="839"/>
      <c r="L4" s="840"/>
      <c r="M4" s="157"/>
      <c r="N4" s="157"/>
      <c r="O4" s="157"/>
      <c r="P4" s="157"/>
      <c r="Q4" s="157"/>
    </row>
    <row r="5" spans="1:17" ht="9.75" customHeight="1" x14ac:dyDescent="0.2">
      <c r="A5" s="823" t="s">
        <v>6</v>
      </c>
      <c r="B5" s="824"/>
      <c r="C5" s="824"/>
      <c r="D5" s="824"/>
      <c r="E5" s="824"/>
      <c r="F5" s="251" t="s">
        <v>7</v>
      </c>
      <c r="G5" s="1077" t="s">
        <v>9</v>
      </c>
      <c r="H5" s="1078"/>
      <c r="I5" s="1078"/>
      <c r="J5" s="1078"/>
      <c r="K5" s="1079"/>
      <c r="L5" s="1" t="s">
        <v>7</v>
      </c>
      <c r="M5" s="157"/>
      <c r="N5" s="157"/>
      <c r="O5" s="157"/>
      <c r="P5" s="157"/>
      <c r="Q5" s="157"/>
    </row>
    <row r="6" spans="1:17" ht="15" customHeight="1" x14ac:dyDescent="0.2">
      <c r="A6" s="1008" t="s">
        <v>672</v>
      </c>
      <c r="B6" s="1013"/>
      <c r="C6" s="1013"/>
      <c r="D6" s="1013"/>
      <c r="E6" s="1013"/>
      <c r="F6" s="167" t="s">
        <v>499</v>
      </c>
      <c r="G6" s="1008" t="s">
        <v>504</v>
      </c>
      <c r="H6" s="1013"/>
      <c r="I6" s="1013"/>
      <c r="J6" s="1013"/>
      <c r="K6" s="1009"/>
      <c r="L6" s="167" t="s">
        <v>406</v>
      </c>
      <c r="M6" s="157"/>
      <c r="N6" s="157"/>
      <c r="O6" s="157"/>
      <c r="P6" s="157"/>
      <c r="Q6" s="157"/>
    </row>
    <row r="7" spans="1:17" ht="9.75" customHeight="1" x14ac:dyDescent="0.2">
      <c r="A7" s="1014" t="s">
        <v>8</v>
      </c>
      <c r="B7" s="1015"/>
      <c r="C7" s="1015"/>
      <c r="D7" s="1015"/>
      <c r="E7" s="1015"/>
      <c r="F7" s="253" t="s">
        <v>7</v>
      </c>
      <c r="G7" s="1002"/>
      <c r="H7" s="1003"/>
      <c r="I7" s="1003"/>
      <c r="J7" s="1003"/>
      <c r="K7" s="1003"/>
      <c r="L7" s="1004"/>
      <c r="M7" s="157"/>
      <c r="N7" s="157"/>
      <c r="O7" s="157"/>
      <c r="P7" s="157"/>
      <c r="Q7" s="157"/>
    </row>
    <row r="8" spans="1:17" ht="15" customHeight="1" x14ac:dyDescent="0.2">
      <c r="A8" s="1008" t="s">
        <v>505</v>
      </c>
      <c r="B8" s="1013"/>
      <c r="C8" s="1013"/>
      <c r="D8" s="1013"/>
      <c r="E8" s="1013"/>
      <c r="F8" s="167" t="s">
        <v>406</v>
      </c>
      <c r="G8" s="1005"/>
      <c r="H8" s="1006"/>
      <c r="I8" s="1006"/>
      <c r="J8" s="1006"/>
      <c r="K8" s="1006"/>
      <c r="L8" s="1007"/>
      <c r="M8" s="157"/>
      <c r="N8" s="157"/>
      <c r="O8" s="157"/>
      <c r="P8" s="157"/>
      <c r="Q8" s="157"/>
    </row>
    <row r="9" spans="1:17" ht="4.5" customHeight="1" x14ac:dyDescent="0.2">
      <c r="A9" s="998"/>
      <c r="B9" s="999"/>
      <c r="C9" s="999"/>
      <c r="D9" s="999"/>
      <c r="E9" s="999"/>
      <c r="F9" s="999"/>
      <c r="G9" s="999"/>
      <c r="H9" s="999"/>
      <c r="I9" s="999"/>
      <c r="J9" s="999"/>
      <c r="K9" s="999"/>
      <c r="L9" s="1000"/>
      <c r="M9" s="157"/>
      <c r="N9" s="157"/>
      <c r="O9" s="157"/>
      <c r="P9" s="157"/>
      <c r="Q9" s="157"/>
    </row>
    <row r="10" spans="1:17" ht="12" customHeight="1" x14ac:dyDescent="0.2">
      <c r="A10" s="72"/>
      <c r="B10" s="132"/>
      <c r="C10" s="1064"/>
      <c r="D10" s="1065"/>
      <c r="E10" s="1066"/>
      <c r="F10" s="73"/>
      <c r="G10" s="258" t="s">
        <v>129</v>
      </c>
      <c r="H10" s="74" t="s">
        <v>129</v>
      </c>
      <c r="I10" s="75"/>
      <c r="J10" s="76" t="s">
        <v>129</v>
      </c>
      <c r="K10" s="77"/>
      <c r="L10" s="74" t="s">
        <v>135</v>
      </c>
      <c r="M10" s="157"/>
      <c r="N10" s="157"/>
      <c r="O10" s="157"/>
      <c r="P10" s="157"/>
      <c r="Q10" s="157"/>
    </row>
    <row r="11" spans="1:17" ht="12" customHeight="1" x14ac:dyDescent="0.2">
      <c r="A11" s="72"/>
      <c r="B11" s="132"/>
      <c r="C11" s="1067"/>
      <c r="D11" s="1068"/>
      <c r="E11" s="1069"/>
      <c r="F11" s="73" t="s">
        <v>130</v>
      </c>
      <c r="G11" s="258">
        <v>2020</v>
      </c>
      <c r="H11" s="73">
        <v>2021</v>
      </c>
      <c r="I11" s="258" t="s">
        <v>63</v>
      </c>
      <c r="J11" s="78">
        <v>2022</v>
      </c>
      <c r="K11" s="260" t="s">
        <v>131</v>
      </c>
      <c r="L11" s="73" t="s">
        <v>136</v>
      </c>
      <c r="M11" s="157"/>
      <c r="N11" s="157"/>
      <c r="O11" s="157"/>
      <c r="P11" s="157"/>
      <c r="Q11" s="157"/>
    </row>
    <row r="12" spans="1:17" ht="12" customHeight="1" x14ac:dyDescent="0.2">
      <c r="A12" s="73" t="s">
        <v>61</v>
      </c>
      <c r="B12" s="261" t="s">
        <v>29</v>
      </c>
      <c r="C12" s="1070" t="s">
        <v>124</v>
      </c>
      <c r="D12" s="1071"/>
      <c r="E12" s="1072"/>
      <c r="F12" s="73" t="s">
        <v>132</v>
      </c>
      <c r="G12" s="73" t="s">
        <v>133</v>
      </c>
      <c r="H12" s="73" t="s">
        <v>62</v>
      </c>
      <c r="I12" s="258" t="s">
        <v>442</v>
      </c>
      <c r="J12" s="78" t="s">
        <v>62</v>
      </c>
      <c r="K12" s="260" t="s">
        <v>130</v>
      </c>
      <c r="L12" s="84" t="s">
        <v>144</v>
      </c>
      <c r="M12" s="157"/>
      <c r="N12" s="157"/>
      <c r="O12" s="157"/>
      <c r="P12" s="157"/>
      <c r="Q12" s="157"/>
    </row>
    <row r="13" spans="1:17" ht="12" customHeight="1" x14ac:dyDescent="0.2">
      <c r="A13" s="73" t="s">
        <v>7</v>
      </c>
      <c r="B13" s="261" t="s">
        <v>2</v>
      </c>
      <c r="C13" s="1067"/>
      <c r="D13" s="1068"/>
      <c r="E13" s="1069"/>
      <c r="F13" s="73" t="s">
        <v>125</v>
      </c>
      <c r="G13" s="79" t="s">
        <v>460</v>
      </c>
      <c r="H13" s="73" t="s">
        <v>10</v>
      </c>
      <c r="I13" s="375" t="s">
        <v>463</v>
      </c>
      <c r="J13" s="78" t="s">
        <v>10</v>
      </c>
      <c r="K13" s="80" t="s">
        <v>461</v>
      </c>
      <c r="L13" s="81" t="s">
        <v>145</v>
      </c>
      <c r="M13" s="157"/>
      <c r="N13" s="157"/>
      <c r="O13" s="157"/>
      <c r="P13" s="157"/>
      <c r="Q13" s="157"/>
    </row>
    <row r="14" spans="1:17" ht="10.5" customHeight="1" x14ac:dyDescent="0.2">
      <c r="A14" s="109" t="s">
        <v>11</v>
      </c>
      <c r="B14" s="150" t="s">
        <v>12</v>
      </c>
      <c r="C14" s="994" t="s">
        <v>13</v>
      </c>
      <c r="D14" s="1073"/>
      <c r="E14" s="995"/>
      <c r="F14" s="109" t="s">
        <v>14</v>
      </c>
      <c r="G14" s="109" t="s">
        <v>15</v>
      </c>
      <c r="H14" s="256" t="s">
        <v>16</v>
      </c>
      <c r="I14" s="256" t="s">
        <v>17</v>
      </c>
      <c r="J14" s="59" t="s">
        <v>18</v>
      </c>
      <c r="K14" s="257" t="s">
        <v>19</v>
      </c>
      <c r="L14" s="109" t="s">
        <v>71</v>
      </c>
      <c r="M14" s="157"/>
      <c r="N14" s="157"/>
      <c r="O14" s="157"/>
      <c r="P14" s="157"/>
      <c r="Q14" s="157"/>
    </row>
    <row r="15" spans="1:17" ht="4.5" customHeight="1" x14ac:dyDescent="0.2">
      <c r="A15" s="998"/>
      <c r="B15" s="999"/>
      <c r="C15" s="999"/>
      <c r="D15" s="999"/>
      <c r="E15" s="999"/>
      <c r="F15" s="999"/>
      <c r="G15" s="999"/>
      <c r="H15" s="999"/>
      <c r="I15" s="999"/>
      <c r="J15" s="999"/>
      <c r="K15" s="999"/>
      <c r="L15" s="1000"/>
      <c r="M15" s="157"/>
      <c r="N15" s="157"/>
      <c r="O15" s="157"/>
      <c r="P15" s="157"/>
      <c r="Q15" s="157"/>
    </row>
    <row r="16" spans="1:17" ht="12" customHeight="1" x14ac:dyDescent="0.2">
      <c r="A16" s="194">
        <v>1</v>
      </c>
      <c r="B16" s="205">
        <v>101</v>
      </c>
      <c r="C16" s="1074" t="s">
        <v>546</v>
      </c>
      <c r="D16" s="1075"/>
      <c r="E16" s="1076"/>
      <c r="F16" s="195"/>
      <c r="G16" s="196">
        <v>41</v>
      </c>
      <c r="H16" s="196">
        <v>42</v>
      </c>
      <c r="I16" s="197">
        <v>42</v>
      </c>
      <c r="J16" s="198">
        <v>83</v>
      </c>
      <c r="K16" s="363">
        <v>3119582</v>
      </c>
      <c r="L16" s="82">
        <f>J16-H16</f>
        <v>41</v>
      </c>
      <c r="M16" s="157"/>
      <c r="N16" s="157"/>
      <c r="O16" s="157"/>
      <c r="P16" s="157"/>
      <c r="Q16" s="157"/>
    </row>
    <row r="17" spans="1:19" ht="12" customHeight="1" x14ac:dyDescent="0.2">
      <c r="A17" s="194">
        <v>2</v>
      </c>
      <c r="B17" s="205">
        <v>109</v>
      </c>
      <c r="C17" s="1046" t="s">
        <v>547</v>
      </c>
      <c r="D17" s="1047"/>
      <c r="E17" s="1048"/>
      <c r="F17" s="195"/>
      <c r="G17" s="196"/>
      <c r="H17" s="196"/>
      <c r="I17" s="197"/>
      <c r="J17" s="199"/>
      <c r="K17" s="363">
        <v>29101</v>
      </c>
      <c r="L17" s="82">
        <f t="shared" ref="L17:L36" si="0">J17-H17</f>
        <v>0</v>
      </c>
      <c r="M17" s="157"/>
      <c r="N17" s="157"/>
      <c r="O17" s="157"/>
      <c r="P17" s="157"/>
      <c r="Q17" s="157"/>
    </row>
    <row r="18" spans="1:19" ht="12" customHeight="1" x14ac:dyDescent="0.2">
      <c r="A18" s="194">
        <v>3</v>
      </c>
      <c r="B18" s="205">
        <v>121</v>
      </c>
      <c r="C18" s="1046" t="s">
        <v>548</v>
      </c>
      <c r="D18" s="1047"/>
      <c r="E18" s="1048"/>
      <c r="F18" s="195"/>
      <c r="G18" s="196"/>
      <c r="H18" s="196"/>
      <c r="I18" s="197"/>
      <c r="J18" s="199"/>
      <c r="K18" s="363">
        <v>300000</v>
      </c>
      <c r="L18" s="82">
        <f t="shared" si="0"/>
        <v>0</v>
      </c>
      <c r="M18" s="157"/>
      <c r="N18" s="157"/>
      <c r="O18" s="157"/>
      <c r="P18" s="157"/>
      <c r="Q18" s="157"/>
    </row>
    <row r="19" spans="1:19" ht="12" customHeight="1" x14ac:dyDescent="0.2">
      <c r="A19" s="194">
        <v>4</v>
      </c>
      <c r="B19" s="205">
        <v>161</v>
      </c>
      <c r="C19" s="1046" t="s">
        <v>549</v>
      </c>
      <c r="D19" s="1047"/>
      <c r="E19" s="1048"/>
      <c r="F19" s="195"/>
      <c r="G19" s="196"/>
      <c r="H19" s="196"/>
      <c r="I19" s="197"/>
      <c r="J19" s="199"/>
      <c r="K19" s="363">
        <v>912814</v>
      </c>
      <c r="L19" s="82">
        <f t="shared" si="0"/>
        <v>0</v>
      </c>
      <c r="M19" s="157"/>
      <c r="N19" s="157"/>
      <c r="O19" s="157"/>
      <c r="P19" s="157"/>
      <c r="Q19" s="157"/>
    </row>
    <row r="20" spans="1:19" ht="12" customHeight="1" x14ac:dyDescent="0.2">
      <c r="A20" s="194">
        <v>5</v>
      </c>
      <c r="B20" s="205">
        <v>171</v>
      </c>
      <c r="C20" s="1046" t="s">
        <v>550</v>
      </c>
      <c r="D20" s="1047"/>
      <c r="E20" s="1048"/>
      <c r="F20" s="195"/>
      <c r="G20" s="196"/>
      <c r="H20" s="196"/>
      <c r="I20" s="197"/>
      <c r="J20" s="199"/>
      <c r="K20" s="363">
        <v>33500</v>
      </c>
      <c r="L20" s="82">
        <f t="shared" si="0"/>
        <v>0</v>
      </c>
      <c r="M20" s="157"/>
      <c r="N20" s="157"/>
      <c r="O20" s="157"/>
      <c r="P20" s="157"/>
      <c r="Q20" s="157"/>
    </row>
    <row r="21" spans="1:19" ht="12" customHeight="1" x14ac:dyDescent="0.2">
      <c r="A21" s="194">
        <v>6</v>
      </c>
      <c r="B21" s="205">
        <v>181</v>
      </c>
      <c r="C21" s="1046" t="s">
        <v>551</v>
      </c>
      <c r="D21" s="1047"/>
      <c r="E21" s="1048"/>
      <c r="F21" s="195"/>
      <c r="G21" s="196"/>
      <c r="H21" s="196"/>
      <c r="I21" s="197"/>
      <c r="J21" s="199"/>
      <c r="K21" s="363">
        <v>1276</v>
      </c>
      <c r="L21" s="82">
        <f t="shared" si="0"/>
        <v>0</v>
      </c>
      <c r="M21" s="157"/>
      <c r="N21" s="157"/>
      <c r="O21" s="157"/>
      <c r="P21" s="157"/>
      <c r="Q21" s="157"/>
    </row>
    <row r="22" spans="1:19" ht="12" customHeight="1" x14ac:dyDescent="0.2">
      <c r="A22" s="194">
        <v>7</v>
      </c>
      <c r="B22" s="205">
        <v>103</v>
      </c>
      <c r="C22" s="1046" t="s">
        <v>552</v>
      </c>
      <c r="D22" s="1047"/>
      <c r="E22" s="1048"/>
      <c r="F22" s="195"/>
      <c r="G22" s="196"/>
      <c r="H22" s="196"/>
      <c r="I22" s="197"/>
      <c r="J22" s="199"/>
      <c r="K22" s="363">
        <v>3124</v>
      </c>
      <c r="L22" s="82">
        <f t="shared" si="0"/>
        <v>0</v>
      </c>
      <c r="M22" s="157"/>
      <c r="N22" s="157"/>
      <c r="O22" s="157"/>
      <c r="P22" s="157"/>
      <c r="Q22" s="157"/>
    </row>
    <row r="23" spans="1:19" ht="12" customHeight="1" x14ac:dyDescent="0.2">
      <c r="A23" s="194">
        <v>8</v>
      </c>
      <c r="B23" s="205"/>
      <c r="C23" s="1046" t="s">
        <v>553</v>
      </c>
      <c r="D23" s="1047"/>
      <c r="E23" s="1048"/>
      <c r="F23" s="195"/>
      <c r="G23" s="196"/>
      <c r="H23" s="196"/>
      <c r="I23" s="197"/>
      <c r="J23" s="199"/>
      <c r="K23" s="363"/>
      <c r="L23" s="82">
        <f t="shared" si="0"/>
        <v>0</v>
      </c>
      <c r="M23" s="157"/>
      <c r="N23" s="157"/>
      <c r="O23" s="157"/>
      <c r="P23" s="157"/>
      <c r="Q23" s="157"/>
    </row>
    <row r="24" spans="1:19" ht="12" customHeight="1" x14ac:dyDescent="0.2">
      <c r="A24" s="194"/>
      <c r="B24" s="205"/>
      <c r="C24" s="1046"/>
      <c r="D24" s="1047"/>
      <c r="E24" s="1048"/>
      <c r="F24" s="195"/>
      <c r="G24" s="196"/>
      <c r="H24" s="196"/>
      <c r="I24" s="197"/>
      <c r="J24" s="199"/>
      <c r="K24" s="363"/>
      <c r="L24" s="82">
        <f t="shared" si="0"/>
        <v>0</v>
      </c>
      <c r="M24" s="157"/>
      <c r="N24" s="157"/>
      <c r="O24" s="157"/>
      <c r="P24" s="157"/>
      <c r="Q24" s="157"/>
      <c r="S24" s="725"/>
    </row>
    <row r="25" spans="1:19" ht="12" customHeight="1" x14ac:dyDescent="0.2">
      <c r="A25" s="194"/>
      <c r="B25" s="205"/>
      <c r="C25" s="1046"/>
      <c r="D25" s="1047"/>
      <c r="E25" s="1048"/>
      <c r="F25" s="195"/>
      <c r="G25" s="196"/>
      <c r="H25" s="196"/>
      <c r="I25" s="197"/>
      <c r="J25" s="199"/>
      <c r="K25" s="363"/>
      <c r="L25" s="82">
        <f t="shared" si="0"/>
        <v>0</v>
      </c>
      <c r="M25" s="157"/>
      <c r="N25" s="157"/>
      <c r="O25" s="157"/>
      <c r="P25" s="157"/>
      <c r="Q25" s="157"/>
    </row>
    <row r="26" spans="1:19" ht="12" customHeight="1" x14ac:dyDescent="0.2">
      <c r="A26" s="194"/>
      <c r="B26" s="205"/>
      <c r="C26" s="1046"/>
      <c r="D26" s="1047"/>
      <c r="E26" s="1048"/>
      <c r="F26" s="195"/>
      <c r="G26" s="196"/>
      <c r="H26" s="196"/>
      <c r="I26" s="197"/>
      <c r="J26" s="199"/>
      <c r="K26" s="363"/>
      <c r="L26" s="82">
        <f t="shared" si="0"/>
        <v>0</v>
      </c>
      <c r="M26" s="157"/>
      <c r="N26" s="157"/>
      <c r="O26" s="157"/>
      <c r="P26" s="157"/>
      <c r="Q26" s="157"/>
    </row>
    <row r="27" spans="1:19" ht="12" customHeight="1" x14ac:dyDescent="0.2">
      <c r="A27" s="194"/>
      <c r="B27" s="205"/>
      <c r="C27" s="1046"/>
      <c r="D27" s="1047"/>
      <c r="E27" s="1048"/>
      <c r="F27" s="195"/>
      <c r="G27" s="196"/>
      <c r="H27" s="196"/>
      <c r="I27" s="197"/>
      <c r="J27" s="199"/>
      <c r="K27" s="363"/>
      <c r="L27" s="82">
        <f t="shared" si="0"/>
        <v>0</v>
      </c>
      <c r="M27" s="157"/>
      <c r="N27" s="157"/>
      <c r="O27" s="157"/>
      <c r="P27" s="157"/>
      <c r="Q27" s="157"/>
    </row>
    <row r="28" spans="1:19" ht="12" customHeight="1" x14ac:dyDescent="0.2">
      <c r="A28" s="194"/>
      <c r="B28" s="205"/>
      <c r="C28" s="1046"/>
      <c r="D28" s="1047"/>
      <c r="E28" s="1048"/>
      <c r="F28" s="195"/>
      <c r="G28" s="196"/>
      <c r="H28" s="196"/>
      <c r="I28" s="197"/>
      <c r="J28" s="199"/>
      <c r="K28" s="363"/>
      <c r="L28" s="82">
        <f t="shared" si="0"/>
        <v>0</v>
      </c>
      <c r="M28" s="157"/>
      <c r="N28" s="157"/>
      <c r="O28" s="157"/>
      <c r="P28" s="157"/>
      <c r="Q28" s="157"/>
    </row>
    <row r="29" spans="1:19" ht="12" customHeight="1" x14ac:dyDescent="0.2">
      <c r="A29" s="194"/>
      <c r="B29" s="205"/>
      <c r="C29" s="1046"/>
      <c r="D29" s="1047"/>
      <c r="E29" s="1048"/>
      <c r="F29" s="195"/>
      <c r="G29" s="196"/>
      <c r="H29" s="196"/>
      <c r="I29" s="197"/>
      <c r="J29" s="199"/>
      <c r="K29" s="363"/>
      <c r="L29" s="82">
        <f t="shared" si="0"/>
        <v>0</v>
      </c>
      <c r="M29" s="157"/>
      <c r="N29" s="157"/>
      <c r="O29" s="157"/>
      <c r="P29" s="157"/>
      <c r="Q29" s="157"/>
    </row>
    <row r="30" spans="1:19" ht="12" customHeight="1" x14ac:dyDescent="0.2">
      <c r="A30" s="194"/>
      <c r="B30" s="205"/>
      <c r="C30" s="1046"/>
      <c r="D30" s="1047"/>
      <c r="E30" s="1048"/>
      <c r="F30" s="195"/>
      <c r="G30" s="196"/>
      <c r="H30" s="196"/>
      <c r="I30" s="197"/>
      <c r="J30" s="199"/>
      <c r="K30" s="363"/>
      <c r="L30" s="82">
        <f t="shared" si="0"/>
        <v>0</v>
      </c>
      <c r="M30" s="157"/>
      <c r="N30" s="157"/>
      <c r="O30" s="157"/>
      <c r="P30" s="157"/>
      <c r="Q30" s="157"/>
    </row>
    <row r="31" spans="1:19" ht="12" customHeight="1" x14ac:dyDescent="0.2">
      <c r="A31" s="194"/>
      <c r="B31" s="205"/>
      <c r="C31" s="1046"/>
      <c r="D31" s="1047"/>
      <c r="E31" s="1048"/>
      <c r="F31" s="195"/>
      <c r="G31" s="196"/>
      <c r="H31" s="196"/>
      <c r="I31" s="197"/>
      <c r="J31" s="199"/>
      <c r="K31" s="363"/>
      <c r="L31" s="82">
        <f t="shared" si="0"/>
        <v>0</v>
      </c>
      <c r="M31" s="157"/>
      <c r="N31" s="157"/>
      <c r="O31" s="157"/>
      <c r="P31" s="157"/>
      <c r="Q31" s="157"/>
    </row>
    <row r="32" spans="1:19" ht="12" customHeight="1" x14ac:dyDescent="0.2">
      <c r="A32" s="194"/>
      <c r="B32" s="205"/>
      <c r="C32" s="1046"/>
      <c r="D32" s="1047"/>
      <c r="E32" s="1048"/>
      <c r="F32" s="195"/>
      <c r="G32" s="196"/>
      <c r="H32" s="196"/>
      <c r="I32" s="197"/>
      <c r="J32" s="199"/>
      <c r="K32" s="363"/>
      <c r="L32" s="82">
        <f t="shared" si="0"/>
        <v>0</v>
      </c>
      <c r="M32" s="157"/>
      <c r="N32" s="157"/>
      <c r="O32" s="157"/>
      <c r="P32" s="157"/>
      <c r="Q32" s="157"/>
    </row>
    <row r="33" spans="1:17" ht="12" customHeight="1" x14ac:dyDescent="0.2">
      <c r="A33" s="194"/>
      <c r="B33" s="205"/>
      <c r="C33" s="1046"/>
      <c r="D33" s="1047"/>
      <c r="E33" s="1048"/>
      <c r="F33" s="195"/>
      <c r="G33" s="196"/>
      <c r="H33" s="196"/>
      <c r="I33" s="197"/>
      <c r="J33" s="199"/>
      <c r="K33" s="363"/>
      <c r="L33" s="82">
        <f>J33-H33</f>
        <v>0</v>
      </c>
      <c r="M33" s="157"/>
      <c r="N33" s="157"/>
      <c r="O33" s="157"/>
      <c r="P33" s="157"/>
      <c r="Q33" s="157"/>
    </row>
    <row r="34" spans="1:17" ht="12" customHeight="1" x14ac:dyDescent="0.2">
      <c r="A34" s="194"/>
      <c r="B34" s="205"/>
      <c r="C34" s="1046"/>
      <c r="D34" s="1047"/>
      <c r="E34" s="1048"/>
      <c r="F34" s="195"/>
      <c r="G34" s="196"/>
      <c r="H34" s="196"/>
      <c r="I34" s="197"/>
      <c r="J34" s="199"/>
      <c r="K34" s="363"/>
      <c r="L34" s="82">
        <f t="shared" si="0"/>
        <v>0</v>
      </c>
      <c r="M34" s="157"/>
      <c r="N34" s="157"/>
      <c r="O34" s="157"/>
      <c r="P34" s="157"/>
      <c r="Q34" s="157"/>
    </row>
    <row r="35" spans="1:17" ht="12" customHeight="1" x14ac:dyDescent="0.2">
      <c r="A35" s="194"/>
      <c r="B35" s="205"/>
      <c r="C35" s="1046"/>
      <c r="D35" s="1047"/>
      <c r="E35" s="1048"/>
      <c r="F35" s="195"/>
      <c r="G35" s="196"/>
      <c r="H35" s="196"/>
      <c r="I35" s="197"/>
      <c r="J35" s="199"/>
      <c r="K35" s="363"/>
      <c r="L35" s="82">
        <f t="shared" si="0"/>
        <v>0</v>
      </c>
      <c r="M35" s="157"/>
      <c r="N35" s="157"/>
      <c r="O35" s="157"/>
      <c r="P35" s="157"/>
      <c r="Q35" s="157"/>
    </row>
    <row r="36" spans="1:17" ht="12" customHeight="1" x14ac:dyDescent="0.2">
      <c r="A36" s="200"/>
      <c r="B36" s="206"/>
      <c r="C36" s="1049"/>
      <c r="D36" s="1050"/>
      <c r="E36" s="1051"/>
      <c r="F36" s="201"/>
      <c r="G36" s="202"/>
      <c r="H36" s="202"/>
      <c r="I36" s="203"/>
      <c r="J36" s="204"/>
      <c r="K36" s="364"/>
      <c r="L36" s="83">
        <f t="shared" si="0"/>
        <v>0</v>
      </c>
      <c r="M36" s="157"/>
      <c r="N36" s="157"/>
      <c r="O36" s="157"/>
      <c r="P36" s="157"/>
      <c r="Q36" s="157"/>
    </row>
    <row r="37" spans="1:17" ht="12.95" customHeight="1" x14ac:dyDescent="0.2">
      <c r="A37" s="1052" t="s">
        <v>126</v>
      </c>
      <c r="B37" s="1053"/>
      <c r="C37" s="1053"/>
      <c r="D37" s="1053"/>
      <c r="E37" s="1054"/>
      <c r="F37" s="1055"/>
      <c r="G37" s="85">
        <f t="shared" ref="G37:K37" si="1">SUM(G16:G36)</f>
        <v>41</v>
      </c>
      <c r="H37" s="85">
        <f t="shared" si="1"/>
        <v>42</v>
      </c>
      <c r="I37" s="264">
        <f t="shared" si="1"/>
        <v>42</v>
      </c>
      <c r="J37" s="265">
        <f t="shared" si="1"/>
        <v>83</v>
      </c>
      <c r="K37" s="699">
        <f t="shared" si="1"/>
        <v>4399397</v>
      </c>
      <c r="L37" s="85">
        <f>SUM(L16:L36)</f>
        <v>41</v>
      </c>
      <c r="M37" s="157"/>
      <c r="N37" s="157"/>
      <c r="O37" s="157"/>
      <c r="P37" s="157"/>
      <c r="Q37" s="157"/>
    </row>
    <row r="38" spans="1:17" ht="12.95" customHeight="1" x14ac:dyDescent="0.2">
      <c r="A38" s="258"/>
      <c r="B38" s="259"/>
      <c r="C38" s="1058" t="s">
        <v>137</v>
      </c>
      <c r="D38" s="1059"/>
      <c r="E38" s="1060"/>
      <c r="F38" s="1056"/>
      <c r="G38" s="1089"/>
      <c r="H38" s="1089"/>
      <c r="I38" s="1089"/>
      <c r="J38" s="1090"/>
      <c r="K38" s="562"/>
      <c r="L38" s="1095"/>
      <c r="M38" s="157"/>
      <c r="N38" s="157"/>
      <c r="O38" s="157"/>
      <c r="P38" s="157"/>
      <c r="Q38" s="157"/>
    </row>
    <row r="39" spans="1:17" ht="12.95" customHeight="1" x14ac:dyDescent="0.2">
      <c r="A39" s="258"/>
      <c r="B39" s="259"/>
      <c r="C39" s="1058" t="s">
        <v>138</v>
      </c>
      <c r="D39" s="1059"/>
      <c r="E39" s="1060"/>
      <c r="F39" s="1056"/>
      <c r="G39" s="1091"/>
      <c r="H39" s="1091"/>
      <c r="I39" s="1091"/>
      <c r="J39" s="1092"/>
      <c r="K39" s="562"/>
      <c r="L39" s="1096"/>
      <c r="M39" s="157"/>
      <c r="N39" s="157"/>
      <c r="O39" s="157"/>
      <c r="P39" s="157"/>
      <c r="Q39" s="157"/>
    </row>
    <row r="40" spans="1:17" ht="12.95" customHeight="1" x14ac:dyDescent="0.2">
      <c r="A40" s="258"/>
      <c r="B40" s="259"/>
      <c r="C40" s="1058" t="s">
        <v>426</v>
      </c>
      <c r="D40" s="1059"/>
      <c r="E40" s="1060"/>
      <c r="F40" s="1056"/>
      <c r="G40" s="1091"/>
      <c r="H40" s="1091"/>
      <c r="I40" s="1091"/>
      <c r="J40" s="1092"/>
      <c r="K40" s="562">
        <v>-13507</v>
      </c>
      <c r="L40" s="1096"/>
      <c r="M40" s="157"/>
      <c r="N40" s="157"/>
      <c r="O40" s="157"/>
      <c r="P40" s="157"/>
      <c r="Q40" s="157"/>
    </row>
    <row r="41" spans="1:17" ht="12.95" customHeight="1" thickBot="1" x14ac:dyDescent="0.25">
      <c r="A41" s="258"/>
      <c r="B41" s="259"/>
      <c r="C41" s="1039" t="s">
        <v>139</v>
      </c>
      <c r="D41" s="1039"/>
      <c r="E41" s="1040"/>
      <c r="F41" s="1057"/>
      <c r="G41" s="1093"/>
      <c r="H41" s="1093"/>
      <c r="I41" s="1093"/>
      <c r="J41" s="1094"/>
      <c r="K41" s="700">
        <f>SUM(K37:K40)</f>
        <v>4385890</v>
      </c>
      <c r="L41" s="1097"/>
      <c r="M41" s="157"/>
      <c r="N41" s="157"/>
      <c r="O41" s="157"/>
      <c r="P41" s="157"/>
      <c r="Q41" s="157"/>
    </row>
    <row r="42" spans="1:17" ht="12" customHeight="1" x14ac:dyDescent="0.2">
      <c r="A42" s="1041" t="s">
        <v>140</v>
      </c>
      <c r="B42" s="1042"/>
      <c r="C42" s="1042"/>
      <c r="D42" s="1042"/>
      <c r="E42" s="1042"/>
      <c r="F42" s="1042"/>
      <c r="G42" s="1042"/>
      <c r="H42" s="1042"/>
      <c r="I42" s="1042"/>
      <c r="J42" s="1042"/>
      <c r="K42" s="1042"/>
      <c r="L42" s="1043"/>
      <c r="M42" s="157"/>
      <c r="N42" s="157"/>
      <c r="O42" s="157"/>
      <c r="P42" s="157"/>
      <c r="Q42" s="157"/>
    </row>
    <row r="43" spans="1:17" ht="12.6" customHeight="1" x14ac:dyDescent="0.2">
      <c r="A43" s="301"/>
      <c r="B43" s="1044"/>
      <c r="C43" s="1045"/>
      <c r="D43" s="1061" t="s">
        <v>448</v>
      </c>
      <c r="E43" s="1062"/>
      <c r="F43" s="1061" t="s">
        <v>451</v>
      </c>
      <c r="G43" s="1063"/>
      <c r="H43" s="1063"/>
      <c r="I43" s="1037" t="s">
        <v>456</v>
      </c>
      <c r="J43" s="1038"/>
      <c r="K43" s="300" t="s">
        <v>98</v>
      </c>
      <c r="L43" s="300" t="s">
        <v>98</v>
      </c>
      <c r="M43" s="157"/>
      <c r="N43" s="157"/>
      <c r="O43" s="157"/>
      <c r="P43" s="157"/>
      <c r="Q43" s="157"/>
    </row>
    <row r="44" spans="1:17" ht="12.6" customHeight="1" x14ac:dyDescent="0.2">
      <c r="A44" s="301" t="s">
        <v>61</v>
      </c>
      <c r="B44" s="1022"/>
      <c r="C44" s="1023"/>
      <c r="D44" s="296" t="s">
        <v>3</v>
      </c>
      <c r="E44" s="314" t="s">
        <v>3</v>
      </c>
      <c r="F44" s="322" t="s">
        <v>62</v>
      </c>
      <c r="G44" s="323" t="s">
        <v>26</v>
      </c>
      <c r="H44" s="314" t="s">
        <v>63</v>
      </c>
      <c r="I44" s="324" t="s">
        <v>62</v>
      </c>
      <c r="J44" s="325" t="s">
        <v>6</v>
      </c>
      <c r="K44" s="315" t="s">
        <v>141</v>
      </c>
      <c r="L44" s="326" t="s">
        <v>142</v>
      </c>
      <c r="M44" s="157"/>
      <c r="N44" s="157"/>
      <c r="O44" s="157"/>
      <c r="P44" s="157"/>
      <c r="Q44" s="157"/>
    </row>
    <row r="45" spans="1:17" ht="12.6" customHeight="1" x14ac:dyDescent="0.2">
      <c r="A45" s="301" t="s">
        <v>7</v>
      </c>
      <c r="B45" s="1022" t="s">
        <v>64</v>
      </c>
      <c r="C45" s="1023"/>
      <c r="D45" s="301" t="s">
        <v>10</v>
      </c>
      <c r="E45" s="314" t="s">
        <v>31</v>
      </c>
      <c r="F45" s="301" t="s">
        <v>10</v>
      </c>
      <c r="G45" s="301" t="s">
        <v>31</v>
      </c>
      <c r="H45" s="314" t="s">
        <v>442</v>
      </c>
      <c r="I45" s="327" t="s">
        <v>10</v>
      </c>
      <c r="J45" s="328" t="s">
        <v>66</v>
      </c>
      <c r="K45" s="329" t="s">
        <v>143</v>
      </c>
      <c r="L45" s="330" t="s">
        <v>144</v>
      </c>
      <c r="M45" s="157"/>
      <c r="N45" s="157"/>
      <c r="O45" s="157"/>
      <c r="P45" s="157"/>
      <c r="Q45" s="157"/>
    </row>
    <row r="46" spans="1:17" ht="12.6" customHeight="1" x14ac:dyDescent="0.2">
      <c r="A46" s="301"/>
      <c r="B46" s="1024"/>
      <c r="C46" s="1025"/>
      <c r="D46" s="331" t="s">
        <v>460</v>
      </c>
      <c r="E46" s="332"/>
      <c r="F46" s="301"/>
      <c r="G46" s="301"/>
      <c r="H46" s="376" t="s">
        <v>463</v>
      </c>
      <c r="I46" s="327"/>
      <c r="J46" s="333"/>
      <c r="K46" s="334" t="s">
        <v>145</v>
      </c>
      <c r="L46" s="335" t="s">
        <v>134</v>
      </c>
      <c r="M46" s="157"/>
      <c r="N46" s="157"/>
      <c r="O46" s="157"/>
      <c r="P46" s="157"/>
      <c r="Q46" s="157"/>
    </row>
    <row r="47" spans="1:17" ht="12.6" customHeight="1" x14ac:dyDescent="0.2">
      <c r="A47" s="276" t="s">
        <v>11</v>
      </c>
      <c r="B47" s="1026" t="s">
        <v>12</v>
      </c>
      <c r="C47" s="1027"/>
      <c r="D47" s="276" t="s">
        <v>13</v>
      </c>
      <c r="E47" s="316" t="s">
        <v>14</v>
      </c>
      <c r="F47" s="276" t="s">
        <v>15</v>
      </c>
      <c r="G47" s="276" t="s">
        <v>16</v>
      </c>
      <c r="H47" s="316" t="s">
        <v>17</v>
      </c>
      <c r="I47" s="336" t="s">
        <v>18</v>
      </c>
      <c r="J47" s="337" t="s">
        <v>19</v>
      </c>
      <c r="K47" s="317" t="s">
        <v>71</v>
      </c>
      <c r="L47" s="276" t="s">
        <v>72</v>
      </c>
      <c r="M47" s="157"/>
      <c r="N47" s="157"/>
      <c r="O47" s="157"/>
      <c r="P47" s="157"/>
      <c r="Q47" s="157"/>
    </row>
    <row r="48" spans="1:17" ht="12.95" customHeight="1" x14ac:dyDescent="0.2">
      <c r="A48" s="305" t="s">
        <v>74</v>
      </c>
      <c r="B48" s="1028" t="s">
        <v>372</v>
      </c>
      <c r="C48" s="1029"/>
      <c r="D48" s="338"/>
      <c r="E48" s="207">
        <v>22457</v>
      </c>
      <c r="F48" s="338"/>
      <c r="G48" s="207">
        <v>10599</v>
      </c>
      <c r="H48" s="339"/>
      <c r="I48" s="340"/>
      <c r="J48" s="562">
        <v>3124</v>
      </c>
      <c r="K48" s="341">
        <f>+J48-G48</f>
        <v>-7475</v>
      </c>
      <c r="L48" s="338"/>
      <c r="M48" s="157"/>
      <c r="N48" s="157"/>
      <c r="O48" s="157"/>
      <c r="P48" s="157"/>
      <c r="Q48" s="157"/>
    </row>
    <row r="49" spans="1:18" ht="12.95" customHeight="1" x14ac:dyDescent="0.2">
      <c r="A49" s="305" t="s">
        <v>75</v>
      </c>
      <c r="B49" s="1028" t="s">
        <v>373</v>
      </c>
      <c r="C49" s="1029"/>
      <c r="D49" s="210">
        <v>42</v>
      </c>
      <c r="E49" s="211">
        <v>1650218</v>
      </c>
      <c r="F49" s="210">
        <v>42</v>
      </c>
      <c r="G49" s="207">
        <v>1637413</v>
      </c>
      <c r="H49" s="212">
        <v>42</v>
      </c>
      <c r="I49" s="213">
        <v>83</v>
      </c>
      <c r="J49" s="562">
        <v>3119582</v>
      </c>
      <c r="K49" s="341">
        <f t="shared" ref="K49:K59" si="2">+J49-G49</f>
        <v>1482169</v>
      </c>
      <c r="L49" s="342">
        <f>I49-F49</f>
        <v>41</v>
      </c>
      <c r="M49" s="157"/>
      <c r="N49" s="157"/>
      <c r="O49" s="157"/>
      <c r="P49" s="157"/>
      <c r="Q49" s="157"/>
    </row>
    <row r="50" spans="1:18" ht="12.95" customHeight="1" x14ac:dyDescent="0.2">
      <c r="A50" s="305" t="s">
        <v>76</v>
      </c>
      <c r="B50" s="1031" t="s">
        <v>374</v>
      </c>
      <c r="C50" s="1032"/>
      <c r="D50" s="210"/>
      <c r="E50" s="207"/>
      <c r="F50" s="210"/>
      <c r="G50" s="207"/>
      <c r="H50" s="212"/>
      <c r="I50" s="213"/>
      <c r="J50" s="562"/>
      <c r="K50" s="341">
        <f t="shared" si="2"/>
        <v>0</v>
      </c>
      <c r="L50" s="342">
        <f>I50-F50</f>
        <v>0</v>
      </c>
      <c r="M50" s="157"/>
      <c r="N50" s="157"/>
      <c r="O50" s="157"/>
      <c r="P50" s="157"/>
      <c r="Q50" s="157"/>
    </row>
    <row r="51" spans="1:18" ht="12.95" customHeight="1" x14ac:dyDescent="0.2">
      <c r="A51" s="305" t="s">
        <v>77</v>
      </c>
      <c r="B51" s="1028" t="s">
        <v>375</v>
      </c>
      <c r="C51" s="1029"/>
      <c r="D51" s="1030"/>
      <c r="E51" s="207">
        <v>16597</v>
      </c>
      <c r="F51" s="1080"/>
      <c r="G51" s="207">
        <v>16529</v>
      </c>
      <c r="H51" s="1086"/>
      <c r="I51" s="1083"/>
      <c r="J51" s="562">
        <v>29101</v>
      </c>
      <c r="K51" s="341">
        <f t="shared" si="2"/>
        <v>12572</v>
      </c>
      <c r="L51" s="1080"/>
      <c r="M51" s="157"/>
      <c r="N51" s="157"/>
      <c r="O51" s="157"/>
      <c r="P51" s="157"/>
      <c r="Q51" s="157"/>
    </row>
    <row r="52" spans="1:18" ht="12.95" customHeight="1" x14ac:dyDescent="0.2">
      <c r="A52" s="305" t="s">
        <v>78</v>
      </c>
      <c r="B52" s="1033" t="s">
        <v>428</v>
      </c>
      <c r="C52" s="1034"/>
      <c r="D52" s="1030"/>
      <c r="E52" s="207">
        <v>299684</v>
      </c>
      <c r="F52" s="1081"/>
      <c r="G52" s="207">
        <v>318000</v>
      </c>
      <c r="H52" s="1087"/>
      <c r="I52" s="1084"/>
      <c r="J52" s="562">
        <v>300000</v>
      </c>
      <c r="K52" s="341">
        <f>+J52-G52</f>
        <v>-18000</v>
      </c>
      <c r="L52" s="1081"/>
      <c r="M52" s="157"/>
      <c r="N52" s="157"/>
      <c r="O52" s="157"/>
      <c r="P52" s="157"/>
      <c r="Q52" s="157"/>
    </row>
    <row r="53" spans="1:18" ht="12.95" customHeight="1" x14ac:dyDescent="0.2">
      <c r="A53" s="305" t="s">
        <v>79</v>
      </c>
      <c r="B53" s="1028" t="s">
        <v>376</v>
      </c>
      <c r="C53" s="1029"/>
      <c r="D53" s="1030"/>
      <c r="E53" s="207">
        <v>341371</v>
      </c>
      <c r="F53" s="1081"/>
      <c r="G53" s="207">
        <v>416814</v>
      </c>
      <c r="H53" s="1087"/>
      <c r="I53" s="1084"/>
      <c r="J53" s="562">
        <v>912814</v>
      </c>
      <c r="K53" s="341">
        <f t="shared" si="2"/>
        <v>496000</v>
      </c>
      <c r="L53" s="1081"/>
      <c r="M53" s="157"/>
      <c r="N53" s="157"/>
      <c r="O53" s="157"/>
      <c r="P53" s="157"/>
      <c r="Q53" s="157"/>
    </row>
    <row r="54" spans="1:18" ht="12.95" customHeight="1" x14ac:dyDescent="0.2">
      <c r="A54" s="305" t="s">
        <v>80</v>
      </c>
      <c r="B54" s="1028" t="s">
        <v>377</v>
      </c>
      <c r="C54" s="1029"/>
      <c r="D54" s="1030"/>
      <c r="E54" s="207"/>
      <c r="F54" s="1081"/>
      <c r="G54" s="207"/>
      <c r="H54" s="1087"/>
      <c r="I54" s="1084"/>
      <c r="J54" s="562"/>
      <c r="K54" s="341">
        <f t="shared" si="2"/>
        <v>0</v>
      </c>
      <c r="L54" s="1081"/>
      <c r="M54" s="157"/>
      <c r="N54" s="157"/>
      <c r="O54" s="157"/>
      <c r="P54" s="157"/>
      <c r="Q54" s="157"/>
      <c r="R54" s="667"/>
    </row>
    <row r="55" spans="1:18" ht="12.95" customHeight="1" x14ac:dyDescent="0.2">
      <c r="A55" s="305" t="s">
        <v>81</v>
      </c>
      <c r="B55" s="372" t="s">
        <v>378</v>
      </c>
      <c r="C55" s="373"/>
      <c r="D55" s="1030"/>
      <c r="E55" s="207">
        <v>24750</v>
      </c>
      <c r="F55" s="1081"/>
      <c r="G55" s="207">
        <v>16000</v>
      </c>
      <c r="H55" s="1087"/>
      <c r="I55" s="1084"/>
      <c r="J55" s="562">
        <v>33500</v>
      </c>
      <c r="K55" s="341">
        <f t="shared" si="2"/>
        <v>17500</v>
      </c>
      <c r="L55" s="1081"/>
      <c r="M55" s="157"/>
      <c r="N55" s="157"/>
      <c r="O55" s="157"/>
      <c r="P55" s="157"/>
      <c r="Q55" s="157"/>
    </row>
    <row r="56" spans="1:18" ht="12.95" customHeight="1" x14ac:dyDescent="0.2">
      <c r="A56" s="305" t="s">
        <v>82</v>
      </c>
      <c r="B56" s="372" t="s">
        <v>379</v>
      </c>
      <c r="C56" s="373"/>
      <c r="D56" s="1030"/>
      <c r="E56" s="207"/>
      <c r="F56" s="1081"/>
      <c r="G56" s="207"/>
      <c r="H56" s="1087"/>
      <c r="I56" s="1084"/>
      <c r="J56" s="562"/>
      <c r="K56" s="341">
        <f t="shared" si="2"/>
        <v>0</v>
      </c>
      <c r="L56" s="1081"/>
      <c r="M56" s="157"/>
      <c r="N56" s="157"/>
      <c r="O56" s="157"/>
      <c r="P56" s="157"/>
      <c r="Q56" s="157"/>
    </row>
    <row r="57" spans="1:18" ht="12.95" customHeight="1" x14ac:dyDescent="0.2">
      <c r="A57" s="305" t="s">
        <v>83</v>
      </c>
      <c r="B57" s="1035" t="s">
        <v>399</v>
      </c>
      <c r="C57" s="1036"/>
      <c r="D57" s="1030"/>
      <c r="E57" s="207">
        <v>500</v>
      </c>
      <c r="F57" s="1081"/>
      <c r="G57" s="207">
        <v>500</v>
      </c>
      <c r="H57" s="1087"/>
      <c r="I57" s="1084"/>
      <c r="J57" s="562">
        <v>1276</v>
      </c>
      <c r="K57" s="341">
        <f t="shared" si="2"/>
        <v>776</v>
      </c>
      <c r="L57" s="1081"/>
      <c r="M57" s="157"/>
      <c r="N57" s="157"/>
      <c r="O57" s="157"/>
      <c r="P57" s="157"/>
      <c r="Q57" s="157"/>
    </row>
    <row r="58" spans="1:18" ht="12.95" customHeight="1" x14ac:dyDescent="0.2">
      <c r="A58" s="305" t="s">
        <v>146</v>
      </c>
      <c r="B58" s="1035"/>
      <c r="C58" s="1036"/>
      <c r="D58" s="1030"/>
      <c r="E58" s="207"/>
      <c r="F58" s="1081"/>
      <c r="G58" s="207"/>
      <c r="H58" s="1087"/>
      <c r="I58" s="1084"/>
      <c r="J58" s="562"/>
      <c r="K58" s="341">
        <f t="shared" si="2"/>
        <v>0</v>
      </c>
      <c r="L58" s="1081"/>
      <c r="M58" s="157"/>
      <c r="N58" s="157"/>
      <c r="O58" s="157"/>
      <c r="P58" s="157"/>
      <c r="Q58" s="157"/>
    </row>
    <row r="59" spans="1:18" ht="12.95" customHeight="1" x14ac:dyDescent="0.2">
      <c r="A59" s="305" t="s">
        <v>147</v>
      </c>
      <c r="B59" s="1020"/>
      <c r="C59" s="1021"/>
      <c r="D59" s="1030"/>
      <c r="E59" s="207"/>
      <c r="F59" s="1082"/>
      <c r="G59" s="207"/>
      <c r="H59" s="1088"/>
      <c r="I59" s="1085"/>
      <c r="J59" s="209"/>
      <c r="K59" s="341">
        <f t="shared" si="2"/>
        <v>0</v>
      </c>
      <c r="L59" s="1082"/>
      <c r="M59" s="157"/>
      <c r="N59" s="157"/>
      <c r="O59" s="157"/>
      <c r="P59" s="157"/>
      <c r="Q59" s="157"/>
    </row>
    <row r="60" spans="1:18" ht="12.95" customHeight="1" x14ac:dyDescent="0.2">
      <c r="A60" s="1017" t="s">
        <v>0</v>
      </c>
      <c r="B60" s="1018"/>
      <c r="C60" s="1019"/>
      <c r="D60" s="343">
        <f>SUM(D49:D50)</f>
        <v>42</v>
      </c>
      <c r="E60" s="343">
        <f>SUM(E48:E59)</f>
        <v>2355577</v>
      </c>
      <c r="F60" s="343">
        <f>SUM(F49:F50)</f>
        <v>42</v>
      </c>
      <c r="G60" s="343">
        <f>SUM(G48:G59)</f>
        <v>2415855</v>
      </c>
      <c r="H60" s="344">
        <f t="shared" ref="H60:I60" si="3">SUM(H49:H50)</f>
        <v>42</v>
      </c>
      <c r="I60" s="345">
        <f t="shared" si="3"/>
        <v>83</v>
      </c>
      <c r="J60" s="742">
        <f>SUM(J48:J59)</f>
        <v>4399397</v>
      </c>
      <c r="K60" s="306">
        <f>SUM(K48:K59)</f>
        <v>1983542</v>
      </c>
      <c r="L60" s="343">
        <f>SUM(L49:L50)</f>
        <v>41</v>
      </c>
      <c r="M60" s="157"/>
      <c r="N60" s="157"/>
      <c r="O60" s="157"/>
      <c r="P60" s="157"/>
      <c r="Q60" s="157"/>
    </row>
    <row r="61" spans="1:18" ht="9" customHeight="1" x14ac:dyDescent="0.2">
      <c r="A61" s="16" t="s">
        <v>148</v>
      </c>
      <c r="B61" s="16"/>
      <c r="M61" s="157"/>
      <c r="N61" s="157"/>
      <c r="O61" s="157"/>
      <c r="P61" s="157"/>
      <c r="Q61" s="157"/>
    </row>
  </sheetData>
  <mergeCells count="75">
    <mergeCell ref="L51:L59"/>
    <mergeCell ref="I51:I59"/>
    <mergeCell ref="H51:H59"/>
    <mergeCell ref="F51:F59"/>
    <mergeCell ref="C23:E23"/>
    <mergeCell ref="C33:E33"/>
    <mergeCell ref="C27:E27"/>
    <mergeCell ref="C28:E28"/>
    <mergeCell ref="C29:E29"/>
    <mergeCell ref="C30:E30"/>
    <mergeCell ref="C31:E31"/>
    <mergeCell ref="C32:E32"/>
    <mergeCell ref="G38:J41"/>
    <mergeCell ref="L38:L41"/>
    <mergeCell ref="C39:E39"/>
    <mergeCell ref="C40:E40"/>
    <mergeCell ref="A7:E7"/>
    <mergeCell ref="G7:L8"/>
    <mergeCell ref="A8:E8"/>
    <mergeCell ref="A1:F1"/>
    <mergeCell ref="G1:L1"/>
    <mergeCell ref="A2:F2"/>
    <mergeCell ref="G2:L2"/>
    <mergeCell ref="A3:F3"/>
    <mergeCell ref="G3:L3"/>
    <mergeCell ref="A4:L4"/>
    <mergeCell ref="A5:E5"/>
    <mergeCell ref="G5:K5"/>
    <mergeCell ref="A6:E6"/>
    <mergeCell ref="G6:K6"/>
    <mergeCell ref="C20:E20"/>
    <mergeCell ref="A9:L9"/>
    <mergeCell ref="C10:E10"/>
    <mergeCell ref="C11:E11"/>
    <mergeCell ref="C12:E12"/>
    <mergeCell ref="C13:E13"/>
    <mergeCell ref="C14:E14"/>
    <mergeCell ref="A15:L15"/>
    <mergeCell ref="C16:E16"/>
    <mergeCell ref="C17:E17"/>
    <mergeCell ref="C18:E18"/>
    <mergeCell ref="C19:E19"/>
    <mergeCell ref="C21:E21"/>
    <mergeCell ref="C22:E22"/>
    <mergeCell ref="C24:E24"/>
    <mergeCell ref="C25:E25"/>
    <mergeCell ref="C26:E26"/>
    <mergeCell ref="I43:J43"/>
    <mergeCell ref="C41:E41"/>
    <mergeCell ref="A42:L42"/>
    <mergeCell ref="B43:C43"/>
    <mergeCell ref="C34:E34"/>
    <mergeCell ref="C35:E35"/>
    <mergeCell ref="C36:E36"/>
    <mergeCell ref="A37:E37"/>
    <mergeCell ref="F37:F41"/>
    <mergeCell ref="C38:E38"/>
    <mergeCell ref="D43:E43"/>
    <mergeCell ref="F43:H43"/>
    <mergeCell ref="D51:D59"/>
    <mergeCell ref="B49:C49"/>
    <mergeCell ref="B50:C50"/>
    <mergeCell ref="B51:C51"/>
    <mergeCell ref="B52:C52"/>
    <mergeCell ref="B53:C53"/>
    <mergeCell ref="B54:C54"/>
    <mergeCell ref="B57:C57"/>
    <mergeCell ref="B58:C58"/>
    <mergeCell ref="A60:C60"/>
    <mergeCell ref="B59:C59"/>
    <mergeCell ref="B44:C44"/>
    <mergeCell ref="B45:C45"/>
    <mergeCell ref="B46:C46"/>
    <mergeCell ref="B47:C47"/>
    <mergeCell ref="B48:C48"/>
  </mergeCells>
  <printOptions horizontalCentered="1"/>
  <pageMargins left="0.35" right="0.35" top="0.35" bottom="0.35" header="0" footer="0"/>
  <pageSetup scale="94" orientation="portrait" r:id="rId1"/>
  <headerFooter alignWithMargins="0"/>
  <ignoredErrors>
    <ignoredError sqref="A14:L14" numberStoredAsText="1"/>
    <ignoredError sqref="H13 J13"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ntry="1">
    <tabColor rgb="FF00B0F0"/>
    <pageSetUpPr fitToPage="1"/>
  </sheetPr>
  <dimension ref="A1:L62"/>
  <sheetViews>
    <sheetView showZeros="0" topLeftCell="A27" zoomScale="110" zoomScaleNormal="110" zoomScaleSheetLayoutView="100" workbookViewId="0">
      <selection activeCell="J15" sqref="J15"/>
    </sheetView>
  </sheetViews>
  <sheetFormatPr defaultRowHeight="12.75" x14ac:dyDescent="0.2"/>
  <cols>
    <col min="1" max="1" width="4.7109375" customWidth="1"/>
    <col min="2" max="2" width="30.7109375" customWidth="1"/>
    <col min="3" max="6" width="13.28515625" customWidth="1"/>
    <col min="7" max="7" width="12.7109375" customWidth="1"/>
  </cols>
  <sheetData>
    <row r="1" spans="1:12" ht="15.75" x14ac:dyDescent="0.25">
      <c r="A1" s="842" t="s">
        <v>1</v>
      </c>
      <c r="B1" s="842"/>
      <c r="C1" s="842"/>
      <c r="D1" s="842" t="s">
        <v>149</v>
      </c>
      <c r="E1" s="842"/>
      <c r="F1" s="842"/>
      <c r="G1" s="842"/>
      <c r="H1" s="157"/>
      <c r="I1" s="157"/>
      <c r="J1" s="157"/>
      <c r="K1" s="157"/>
      <c r="L1" s="157"/>
    </row>
    <row r="2" spans="1:12" ht="15.75" x14ac:dyDescent="0.25">
      <c r="A2" s="843"/>
      <c r="B2" s="843"/>
      <c r="C2" s="843"/>
      <c r="D2" s="843" t="s">
        <v>150</v>
      </c>
      <c r="E2" s="843"/>
      <c r="F2" s="843"/>
      <c r="G2" s="843"/>
      <c r="H2" s="157"/>
      <c r="I2" s="157"/>
      <c r="J2" s="157"/>
      <c r="K2" s="157"/>
      <c r="L2" s="157"/>
    </row>
    <row r="3" spans="1:12" ht="15.75" x14ac:dyDescent="0.25">
      <c r="A3" s="844" t="s">
        <v>455</v>
      </c>
      <c r="B3" s="845"/>
      <c r="C3" s="845"/>
      <c r="D3" s="845" t="s">
        <v>388</v>
      </c>
      <c r="E3" s="845"/>
      <c r="F3" s="845"/>
      <c r="G3" s="845"/>
      <c r="H3" s="157"/>
      <c r="I3" s="157"/>
      <c r="J3" s="157"/>
      <c r="K3" s="157"/>
      <c r="L3" s="157"/>
    </row>
    <row r="4" spans="1:12" ht="4.5" customHeight="1" x14ac:dyDescent="0.2">
      <c r="A4" s="838"/>
      <c r="B4" s="839"/>
      <c r="C4" s="839"/>
      <c r="D4" s="839"/>
      <c r="E4" s="839"/>
      <c r="F4" s="839"/>
      <c r="G4" s="840"/>
      <c r="H4" s="157"/>
      <c r="I4" s="157"/>
      <c r="J4" s="157"/>
      <c r="K4" s="157"/>
      <c r="L4" s="157"/>
    </row>
    <row r="5" spans="1:12" ht="9.75" customHeight="1" x14ac:dyDescent="0.2">
      <c r="A5" s="841" t="s">
        <v>6</v>
      </c>
      <c r="B5" s="841"/>
      <c r="C5" s="251" t="s">
        <v>7</v>
      </c>
      <c r="D5" s="841" t="s">
        <v>9</v>
      </c>
      <c r="E5" s="841"/>
      <c r="F5" s="841"/>
      <c r="G5" s="35" t="s">
        <v>7</v>
      </c>
      <c r="H5" s="157"/>
      <c r="I5" s="157"/>
      <c r="J5" s="157"/>
      <c r="K5" s="157"/>
      <c r="L5" s="157"/>
    </row>
    <row r="6" spans="1:12" ht="15" customHeight="1" x14ac:dyDescent="0.2">
      <c r="A6" s="1008" t="s">
        <v>672</v>
      </c>
      <c r="B6" s="1009"/>
      <c r="C6" s="167" t="s">
        <v>499</v>
      </c>
      <c r="D6" s="1010" t="s">
        <v>504</v>
      </c>
      <c r="E6" s="1011"/>
      <c r="F6" s="1012"/>
      <c r="G6" s="555" t="s">
        <v>406</v>
      </c>
      <c r="H6" s="554"/>
      <c r="I6" s="554"/>
      <c r="J6" s="157"/>
      <c r="K6" s="157"/>
      <c r="L6" s="157"/>
    </row>
    <row r="7" spans="1:12" ht="9.75" customHeight="1" x14ac:dyDescent="0.2">
      <c r="A7" s="1001" t="s">
        <v>8</v>
      </c>
      <c r="B7" s="1001"/>
      <c r="C7" s="253" t="s">
        <v>7</v>
      </c>
      <c r="D7" s="1002"/>
      <c r="E7" s="1003"/>
      <c r="F7" s="1003"/>
      <c r="G7" s="1004"/>
      <c r="H7" s="157"/>
      <c r="I7" s="157"/>
      <c r="J7" s="157"/>
      <c r="K7" s="157"/>
      <c r="L7" s="157"/>
    </row>
    <row r="8" spans="1:12" ht="15" customHeight="1" x14ac:dyDescent="0.2">
      <c r="A8" s="1008" t="s">
        <v>554</v>
      </c>
      <c r="B8" s="1009"/>
      <c r="C8" s="167" t="s">
        <v>406</v>
      </c>
      <c r="D8" s="1005"/>
      <c r="E8" s="1006"/>
      <c r="F8" s="1006"/>
      <c r="G8" s="1007"/>
      <c r="H8" s="157"/>
      <c r="I8" s="157"/>
      <c r="J8" s="157"/>
      <c r="K8" s="157"/>
      <c r="L8" s="157"/>
    </row>
    <row r="9" spans="1:12" ht="4.5" customHeight="1" x14ac:dyDescent="0.2">
      <c r="A9" s="998"/>
      <c r="B9" s="999"/>
      <c r="C9" s="999"/>
      <c r="D9" s="999"/>
      <c r="E9" s="999"/>
      <c r="F9" s="999"/>
      <c r="G9" s="1000"/>
      <c r="H9" s="157"/>
      <c r="I9" s="157"/>
      <c r="J9" s="157"/>
      <c r="K9" s="157"/>
      <c r="L9" s="157"/>
    </row>
    <row r="10" spans="1:12" ht="11.25" customHeight="1" x14ac:dyDescent="0.2">
      <c r="A10" s="24"/>
      <c r="B10" s="24"/>
      <c r="C10" s="269" t="s">
        <v>448</v>
      </c>
      <c r="D10" s="269" t="s">
        <v>451</v>
      </c>
      <c r="E10" s="270" t="s">
        <v>451</v>
      </c>
      <c r="F10" s="271" t="s">
        <v>456</v>
      </c>
      <c r="G10" s="255" t="s">
        <v>24</v>
      </c>
      <c r="H10" s="157"/>
      <c r="I10" s="157"/>
      <c r="J10" s="157"/>
      <c r="K10" s="157"/>
      <c r="L10" s="157"/>
    </row>
    <row r="11" spans="1:12" ht="11.25" customHeight="1" x14ac:dyDescent="0.2">
      <c r="A11" s="108" t="s">
        <v>2</v>
      </c>
      <c r="B11" s="108" t="s">
        <v>30</v>
      </c>
      <c r="C11" s="108" t="s">
        <v>3</v>
      </c>
      <c r="D11" s="108" t="s">
        <v>25</v>
      </c>
      <c r="E11" s="254" t="s">
        <v>26</v>
      </c>
      <c r="F11" s="26" t="s">
        <v>49</v>
      </c>
      <c r="G11" s="255" t="s">
        <v>28</v>
      </c>
      <c r="H11" s="157"/>
      <c r="I11" s="157"/>
      <c r="J11" s="157"/>
      <c r="K11" s="157"/>
      <c r="L11" s="157"/>
    </row>
    <row r="12" spans="1:12" ht="11.25" customHeight="1" x14ac:dyDescent="0.2">
      <c r="A12" s="24"/>
      <c r="B12" s="24"/>
      <c r="C12" s="108" t="s">
        <v>31</v>
      </c>
      <c r="D12" s="108" t="s">
        <v>94</v>
      </c>
      <c r="E12" s="254" t="s">
        <v>31</v>
      </c>
      <c r="F12" s="26" t="s">
        <v>66</v>
      </c>
      <c r="G12" s="255" t="s">
        <v>33</v>
      </c>
      <c r="H12" s="157"/>
      <c r="I12" s="157"/>
      <c r="J12" s="157"/>
      <c r="K12" s="157"/>
      <c r="L12" s="157"/>
    </row>
    <row r="13" spans="1:12" ht="11.25" customHeight="1" x14ac:dyDescent="0.2">
      <c r="A13" s="109" t="s">
        <v>11</v>
      </c>
      <c r="B13" s="109" t="s">
        <v>12</v>
      </c>
      <c r="C13" s="109" t="s">
        <v>13</v>
      </c>
      <c r="D13" s="109" t="s">
        <v>14</v>
      </c>
      <c r="E13" s="256" t="s">
        <v>15</v>
      </c>
      <c r="F13" s="59" t="s">
        <v>16</v>
      </c>
      <c r="G13" s="257" t="s">
        <v>17</v>
      </c>
      <c r="H13" s="157"/>
      <c r="I13" s="157"/>
      <c r="J13" s="157"/>
      <c r="K13" s="157"/>
      <c r="L13" s="157"/>
    </row>
    <row r="14" spans="1:12" ht="12" customHeight="1" x14ac:dyDescent="0.2">
      <c r="A14" s="998" t="s">
        <v>151</v>
      </c>
      <c r="B14" s="999"/>
      <c r="C14" s="999"/>
      <c r="D14" s="999"/>
      <c r="E14" s="999"/>
      <c r="F14" s="999"/>
      <c r="G14" s="1000"/>
      <c r="H14" s="157"/>
      <c r="I14" s="157"/>
      <c r="J14" s="157"/>
      <c r="K14" s="157"/>
      <c r="L14" s="157"/>
    </row>
    <row r="15" spans="1:12" ht="12" customHeight="1" x14ac:dyDescent="0.2">
      <c r="A15" s="87" t="s">
        <v>152</v>
      </c>
      <c r="B15" s="88" t="s">
        <v>153</v>
      </c>
      <c r="C15" s="186"/>
      <c r="D15" s="186"/>
      <c r="E15" s="189"/>
      <c r="F15" s="190"/>
      <c r="G15" s="58">
        <f t="shared" ref="G15:G60" si="0">+F15-E15</f>
        <v>0</v>
      </c>
      <c r="H15" s="157"/>
      <c r="I15" s="157"/>
      <c r="J15" s="157"/>
      <c r="K15" s="157"/>
      <c r="L15" s="157"/>
    </row>
    <row r="16" spans="1:12" ht="12" customHeight="1" x14ac:dyDescent="0.2">
      <c r="A16" s="87" t="s">
        <v>154</v>
      </c>
      <c r="B16" s="88" t="s">
        <v>155</v>
      </c>
      <c r="C16" s="186"/>
      <c r="D16" s="186"/>
      <c r="E16" s="189"/>
      <c r="F16" s="190"/>
      <c r="G16" s="58">
        <f t="shared" si="0"/>
        <v>0</v>
      </c>
      <c r="H16" s="157"/>
      <c r="I16" s="157"/>
      <c r="J16" s="157"/>
      <c r="K16" s="157"/>
      <c r="L16" s="157"/>
    </row>
    <row r="17" spans="1:12" ht="12" customHeight="1" x14ac:dyDescent="0.2">
      <c r="A17" s="87" t="s">
        <v>156</v>
      </c>
      <c r="B17" s="88" t="s">
        <v>157</v>
      </c>
      <c r="C17" s="186"/>
      <c r="D17" s="186"/>
      <c r="E17" s="189"/>
      <c r="F17" s="190"/>
      <c r="G17" s="58">
        <f t="shared" si="0"/>
        <v>0</v>
      </c>
      <c r="H17" s="157"/>
      <c r="I17" s="157"/>
      <c r="J17" s="157"/>
      <c r="K17" s="157"/>
      <c r="L17" s="157"/>
    </row>
    <row r="18" spans="1:12" ht="12" customHeight="1" x14ac:dyDescent="0.2">
      <c r="A18" s="87" t="s">
        <v>158</v>
      </c>
      <c r="B18" s="88" t="s">
        <v>159</v>
      </c>
      <c r="C18" s="186"/>
      <c r="D18" s="186"/>
      <c r="E18" s="189"/>
      <c r="F18" s="190"/>
      <c r="G18" s="58">
        <f t="shared" si="0"/>
        <v>0</v>
      </c>
      <c r="H18" s="157"/>
      <c r="I18" s="157"/>
      <c r="J18" s="157"/>
      <c r="K18" s="157"/>
      <c r="L18" s="157"/>
    </row>
    <row r="19" spans="1:12" ht="12" customHeight="1" x14ac:dyDescent="0.2">
      <c r="A19" s="87" t="s">
        <v>160</v>
      </c>
      <c r="B19" s="88" t="s">
        <v>161</v>
      </c>
      <c r="C19" s="186"/>
      <c r="D19" s="186"/>
      <c r="E19" s="189"/>
      <c r="F19" s="190"/>
      <c r="G19" s="58">
        <f t="shared" si="0"/>
        <v>0</v>
      </c>
      <c r="H19" s="157"/>
      <c r="I19" s="157"/>
      <c r="J19" s="157"/>
      <c r="K19" s="157"/>
      <c r="L19" s="157"/>
    </row>
    <row r="20" spans="1:12" ht="12" customHeight="1" x14ac:dyDescent="0.2">
      <c r="A20" s="87" t="s">
        <v>162</v>
      </c>
      <c r="B20" s="88" t="s">
        <v>163</v>
      </c>
      <c r="C20" s="186"/>
      <c r="D20" s="186"/>
      <c r="E20" s="189"/>
      <c r="F20" s="190"/>
      <c r="G20" s="58">
        <f t="shared" si="0"/>
        <v>0</v>
      </c>
      <c r="H20" s="157"/>
      <c r="I20" s="157"/>
      <c r="J20" s="157"/>
      <c r="K20" s="157"/>
      <c r="L20" s="157"/>
    </row>
    <row r="21" spans="1:12" ht="12" customHeight="1" x14ac:dyDescent="0.2">
      <c r="A21" s="87" t="s">
        <v>164</v>
      </c>
      <c r="B21" s="88" t="s">
        <v>165</v>
      </c>
      <c r="C21" s="186"/>
      <c r="D21" s="186"/>
      <c r="E21" s="189"/>
      <c r="F21" s="190"/>
      <c r="G21" s="58">
        <f t="shared" si="0"/>
        <v>0</v>
      </c>
      <c r="H21" s="157"/>
      <c r="I21" s="157"/>
      <c r="J21" s="157"/>
      <c r="K21" s="157"/>
      <c r="L21" s="157"/>
    </row>
    <row r="22" spans="1:12" ht="12" customHeight="1" x14ac:dyDescent="0.2">
      <c r="A22" s="87" t="s">
        <v>166</v>
      </c>
      <c r="B22" s="88" t="s">
        <v>167</v>
      </c>
      <c r="C22" s="186"/>
      <c r="D22" s="186"/>
      <c r="E22" s="189"/>
      <c r="F22" s="190"/>
      <c r="G22" s="58">
        <f t="shared" si="0"/>
        <v>0</v>
      </c>
      <c r="H22" s="157"/>
      <c r="I22" s="157"/>
      <c r="J22" s="157"/>
      <c r="K22" s="157"/>
      <c r="L22" s="157"/>
    </row>
    <row r="23" spans="1:12" ht="12" customHeight="1" x14ac:dyDescent="0.2">
      <c r="A23" s="87" t="s">
        <v>168</v>
      </c>
      <c r="B23" s="88" t="s">
        <v>169</v>
      </c>
      <c r="C23" s="186"/>
      <c r="D23" s="186"/>
      <c r="E23" s="189"/>
      <c r="F23" s="190"/>
      <c r="G23" s="58">
        <f t="shared" si="0"/>
        <v>0</v>
      </c>
      <c r="H23" s="157"/>
      <c r="I23" s="157"/>
      <c r="J23" s="157"/>
      <c r="K23" s="157"/>
      <c r="L23" s="157"/>
    </row>
    <row r="24" spans="1:12" ht="12" customHeight="1" x14ac:dyDescent="0.2">
      <c r="A24" s="87" t="s">
        <v>170</v>
      </c>
      <c r="B24" s="88" t="s">
        <v>171</v>
      </c>
      <c r="C24" s="186"/>
      <c r="D24" s="186"/>
      <c r="E24" s="189"/>
      <c r="F24" s="190"/>
      <c r="G24" s="58">
        <f t="shared" si="0"/>
        <v>0</v>
      </c>
      <c r="H24" s="157"/>
      <c r="I24" s="157"/>
      <c r="J24" s="157"/>
      <c r="K24" s="157"/>
      <c r="L24" s="157"/>
    </row>
    <row r="25" spans="1:12" ht="12" customHeight="1" x14ac:dyDescent="0.2">
      <c r="A25" s="87" t="s">
        <v>172</v>
      </c>
      <c r="B25" s="88" t="s">
        <v>173</v>
      </c>
      <c r="C25" s="186"/>
      <c r="D25" s="186"/>
      <c r="E25" s="189"/>
      <c r="F25" s="190"/>
      <c r="G25" s="58">
        <f t="shared" si="0"/>
        <v>0</v>
      </c>
      <c r="H25" s="157"/>
      <c r="I25" s="157"/>
      <c r="J25" s="157"/>
      <c r="K25" s="157"/>
      <c r="L25" s="157"/>
    </row>
    <row r="26" spans="1:12" ht="12" customHeight="1" x14ac:dyDescent="0.2">
      <c r="A26" s="87" t="s">
        <v>174</v>
      </c>
      <c r="B26" s="88" t="s">
        <v>175</v>
      </c>
      <c r="C26" s="186"/>
      <c r="D26" s="186"/>
      <c r="E26" s="189"/>
      <c r="F26" s="190"/>
      <c r="G26" s="58">
        <f t="shared" si="0"/>
        <v>0</v>
      </c>
      <c r="H26" s="157"/>
      <c r="I26" s="157"/>
      <c r="J26" s="157"/>
      <c r="K26" s="157"/>
      <c r="L26" s="157"/>
    </row>
    <row r="27" spans="1:12" ht="12" customHeight="1" x14ac:dyDescent="0.2">
      <c r="A27" s="87" t="s">
        <v>176</v>
      </c>
      <c r="B27" s="88" t="s">
        <v>177</v>
      </c>
      <c r="C27" s="186"/>
      <c r="D27" s="186"/>
      <c r="E27" s="189"/>
      <c r="F27" s="190"/>
      <c r="G27" s="58">
        <f t="shared" si="0"/>
        <v>0</v>
      </c>
      <c r="H27" s="157"/>
      <c r="I27" s="157"/>
      <c r="J27" s="157"/>
      <c r="K27" s="157"/>
      <c r="L27" s="157"/>
    </row>
    <row r="28" spans="1:12" ht="12" customHeight="1" x14ac:dyDescent="0.2">
      <c r="A28" s="87" t="s">
        <v>178</v>
      </c>
      <c r="B28" s="88" t="s">
        <v>179</v>
      </c>
      <c r="C28" s="186"/>
      <c r="D28" s="186"/>
      <c r="E28" s="189"/>
      <c r="F28" s="190"/>
      <c r="G28" s="58">
        <f t="shared" si="0"/>
        <v>0</v>
      </c>
      <c r="H28" s="157"/>
      <c r="I28" s="157"/>
      <c r="J28" s="157"/>
      <c r="K28" s="157"/>
      <c r="L28" s="157"/>
    </row>
    <row r="29" spans="1:12" ht="12" customHeight="1" x14ac:dyDescent="0.2">
      <c r="A29" s="87" t="s">
        <v>180</v>
      </c>
      <c r="B29" s="88" t="s">
        <v>181</v>
      </c>
      <c r="C29" s="186"/>
      <c r="D29" s="186"/>
      <c r="E29" s="189"/>
      <c r="F29" s="190"/>
      <c r="G29" s="58">
        <f t="shared" si="0"/>
        <v>0</v>
      </c>
      <c r="H29" s="157"/>
      <c r="I29" s="157"/>
      <c r="J29" s="157"/>
      <c r="K29" s="157"/>
      <c r="L29" s="157"/>
    </row>
    <row r="30" spans="1:12" ht="12" customHeight="1" x14ac:dyDescent="0.2">
      <c r="A30" s="87" t="s">
        <v>182</v>
      </c>
      <c r="B30" s="88" t="s">
        <v>183</v>
      </c>
      <c r="C30" s="186"/>
      <c r="D30" s="186"/>
      <c r="E30" s="189"/>
      <c r="F30" s="190"/>
      <c r="G30" s="58">
        <f t="shared" si="0"/>
        <v>0</v>
      </c>
      <c r="H30" s="157"/>
      <c r="I30" s="157"/>
      <c r="J30" s="157"/>
      <c r="K30" s="157"/>
      <c r="L30" s="157"/>
    </row>
    <row r="31" spans="1:12" ht="12" customHeight="1" x14ac:dyDescent="0.2">
      <c r="A31" s="87" t="s">
        <v>184</v>
      </c>
      <c r="B31" s="88" t="s">
        <v>185</v>
      </c>
      <c r="C31" s="186"/>
      <c r="D31" s="186"/>
      <c r="E31" s="189"/>
      <c r="F31" s="190"/>
      <c r="G31" s="58">
        <f t="shared" si="0"/>
        <v>0</v>
      </c>
      <c r="H31" s="157"/>
      <c r="I31" s="157"/>
      <c r="J31" s="157"/>
      <c r="K31" s="157"/>
      <c r="L31" s="157"/>
    </row>
    <row r="32" spans="1:12" ht="12" customHeight="1" x14ac:dyDescent="0.2">
      <c r="A32" s="87" t="s">
        <v>186</v>
      </c>
      <c r="B32" s="106" t="s">
        <v>187</v>
      </c>
      <c r="C32" s="186"/>
      <c r="D32" s="186"/>
      <c r="E32" s="189"/>
      <c r="F32" s="190"/>
      <c r="G32" s="58">
        <f t="shared" si="0"/>
        <v>0</v>
      </c>
      <c r="H32" s="157"/>
      <c r="I32" s="157"/>
      <c r="J32" s="157"/>
      <c r="K32" s="157"/>
      <c r="L32" s="157"/>
    </row>
    <row r="33" spans="1:12" ht="12" customHeight="1" x14ac:dyDescent="0.2">
      <c r="A33" s="87" t="s">
        <v>188</v>
      </c>
      <c r="B33" s="106" t="s">
        <v>380</v>
      </c>
      <c r="C33" s="186"/>
      <c r="D33" s="186"/>
      <c r="E33" s="189"/>
      <c r="F33" s="190"/>
      <c r="G33" s="58">
        <f t="shared" si="0"/>
        <v>0</v>
      </c>
      <c r="H33" s="157"/>
      <c r="I33" s="157"/>
      <c r="J33" s="157"/>
      <c r="K33" s="157"/>
      <c r="L33" s="157"/>
    </row>
    <row r="34" spans="1:12" ht="12" customHeight="1" x14ac:dyDescent="0.2">
      <c r="A34" s="87" t="s">
        <v>189</v>
      </c>
      <c r="B34" s="88" t="s">
        <v>190</v>
      </c>
      <c r="C34" s="186"/>
      <c r="D34" s="186"/>
      <c r="E34" s="189"/>
      <c r="F34" s="190"/>
      <c r="G34" s="58">
        <f t="shared" si="0"/>
        <v>0</v>
      </c>
      <c r="H34" s="157"/>
      <c r="I34" s="157"/>
      <c r="J34" s="157"/>
      <c r="K34" s="157"/>
      <c r="L34" s="157"/>
    </row>
    <row r="35" spans="1:12" ht="12" customHeight="1" x14ac:dyDescent="0.2">
      <c r="A35" s="87" t="s">
        <v>191</v>
      </c>
      <c r="B35" s="88" t="s">
        <v>192</v>
      </c>
      <c r="C35" s="186"/>
      <c r="D35" s="186">
        <v>3140</v>
      </c>
      <c r="E35" s="556">
        <v>3140</v>
      </c>
      <c r="F35" s="556">
        <v>3140</v>
      </c>
      <c r="G35" s="58">
        <f t="shared" si="0"/>
        <v>0</v>
      </c>
      <c r="H35" s="157"/>
      <c r="I35" s="157"/>
      <c r="J35" s="157"/>
      <c r="K35" s="157"/>
      <c r="L35" s="157"/>
    </row>
    <row r="36" spans="1:12" ht="12" customHeight="1" x14ac:dyDescent="0.2">
      <c r="A36" s="87" t="s">
        <v>193</v>
      </c>
      <c r="B36" s="88" t="s">
        <v>194</v>
      </c>
      <c r="C36" s="186"/>
      <c r="D36" s="186"/>
      <c r="E36" s="189"/>
      <c r="F36" s="190"/>
      <c r="G36" s="58">
        <f t="shared" si="0"/>
        <v>0</v>
      </c>
      <c r="H36" s="157"/>
      <c r="I36" s="157"/>
      <c r="J36" s="157"/>
      <c r="K36" s="157"/>
      <c r="L36" s="157"/>
    </row>
    <row r="37" spans="1:12" ht="12" customHeight="1" x14ac:dyDescent="0.2">
      <c r="A37" s="87" t="s">
        <v>195</v>
      </c>
      <c r="B37" s="88" t="s">
        <v>196</v>
      </c>
      <c r="C37" s="186"/>
      <c r="D37" s="186"/>
      <c r="E37" s="189"/>
      <c r="F37" s="190"/>
      <c r="G37" s="58">
        <f t="shared" si="0"/>
        <v>0</v>
      </c>
      <c r="H37" s="157"/>
      <c r="I37" s="157"/>
      <c r="J37" s="157"/>
      <c r="K37" s="157"/>
      <c r="L37" s="157"/>
    </row>
    <row r="38" spans="1:12" ht="12" customHeight="1" x14ac:dyDescent="0.2">
      <c r="A38" s="87" t="s">
        <v>197</v>
      </c>
      <c r="B38" s="88" t="s">
        <v>198</v>
      </c>
      <c r="C38" s="186"/>
      <c r="D38" s="186"/>
      <c r="E38" s="189"/>
      <c r="F38" s="190"/>
      <c r="G38" s="58">
        <f t="shared" si="0"/>
        <v>0</v>
      </c>
      <c r="H38" s="157"/>
      <c r="I38" s="157"/>
      <c r="J38" s="157"/>
      <c r="K38" s="157"/>
      <c r="L38" s="157"/>
    </row>
    <row r="39" spans="1:12" ht="12" customHeight="1" x14ac:dyDescent="0.2">
      <c r="A39" s="87" t="s">
        <v>199</v>
      </c>
      <c r="B39" s="88" t="s">
        <v>200</v>
      </c>
      <c r="C39" s="186"/>
      <c r="D39" s="186">
        <v>29262</v>
      </c>
      <c r="E39" s="556">
        <v>29262</v>
      </c>
      <c r="F39" s="556">
        <v>29262</v>
      </c>
      <c r="G39" s="58">
        <f t="shared" si="0"/>
        <v>0</v>
      </c>
      <c r="H39" s="157"/>
      <c r="I39" s="157"/>
      <c r="J39" s="157"/>
      <c r="K39" s="157"/>
      <c r="L39" s="157"/>
    </row>
    <row r="40" spans="1:12" ht="12" customHeight="1" x14ac:dyDescent="0.2">
      <c r="A40" s="87" t="s">
        <v>201</v>
      </c>
      <c r="B40" s="88" t="s">
        <v>202</v>
      </c>
      <c r="C40" s="186"/>
      <c r="D40" s="186"/>
      <c r="E40" s="189"/>
      <c r="F40" s="190"/>
      <c r="G40" s="58">
        <f t="shared" si="0"/>
        <v>0</v>
      </c>
      <c r="H40" s="157"/>
      <c r="I40" s="157"/>
      <c r="J40" s="157"/>
      <c r="K40" s="157"/>
      <c r="L40" s="157"/>
    </row>
    <row r="41" spans="1:12" ht="12" customHeight="1" x14ac:dyDescent="0.2">
      <c r="A41" s="87" t="s">
        <v>203</v>
      </c>
      <c r="B41" s="88" t="s">
        <v>204</v>
      </c>
      <c r="C41" s="186"/>
      <c r="D41" s="186"/>
      <c r="E41" s="189"/>
      <c r="F41" s="190"/>
      <c r="G41" s="58">
        <f t="shared" si="0"/>
        <v>0</v>
      </c>
      <c r="H41" s="157"/>
      <c r="I41" s="157"/>
      <c r="J41" s="157"/>
      <c r="K41" s="157"/>
      <c r="L41" s="157"/>
    </row>
    <row r="42" spans="1:12" ht="12" customHeight="1" x14ac:dyDescent="0.2">
      <c r="A42" s="87" t="s">
        <v>205</v>
      </c>
      <c r="B42" s="88" t="s">
        <v>206</v>
      </c>
      <c r="C42" s="186"/>
      <c r="D42" s="186"/>
      <c r="E42" s="189"/>
      <c r="F42" s="190"/>
      <c r="G42" s="58">
        <f t="shared" si="0"/>
        <v>0</v>
      </c>
      <c r="H42" s="157"/>
      <c r="I42" s="157"/>
      <c r="J42" s="157"/>
      <c r="K42" s="157"/>
      <c r="L42" s="157"/>
    </row>
    <row r="43" spans="1:12" ht="12" customHeight="1" x14ac:dyDescent="0.2">
      <c r="A43" s="87" t="s">
        <v>207</v>
      </c>
      <c r="B43" s="88" t="s">
        <v>208</v>
      </c>
      <c r="C43" s="186"/>
      <c r="D43" s="186"/>
      <c r="E43" s="189"/>
      <c r="F43" s="190"/>
      <c r="G43" s="58">
        <f t="shared" si="0"/>
        <v>0</v>
      </c>
      <c r="H43" s="157"/>
      <c r="I43" s="157"/>
      <c r="J43" s="157"/>
      <c r="K43" s="157"/>
      <c r="L43" s="157"/>
    </row>
    <row r="44" spans="1:12" ht="12" customHeight="1" x14ac:dyDescent="0.2">
      <c r="A44" s="87" t="s">
        <v>209</v>
      </c>
      <c r="B44" s="88" t="s">
        <v>210</v>
      </c>
      <c r="C44" s="186"/>
      <c r="D44" s="186"/>
      <c r="E44" s="189"/>
      <c r="F44" s="190"/>
      <c r="G44" s="58">
        <f t="shared" si="0"/>
        <v>0</v>
      </c>
      <c r="H44" s="157"/>
      <c r="I44" s="157"/>
      <c r="J44" s="157"/>
      <c r="K44" s="157"/>
      <c r="L44" s="157"/>
    </row>
    <row r="45" spans="1:12" ht="12" customHeight="1" x14ac:dyDescent="0.2">
      <c r="A45" s="87" t="s">
        <v>211</v>
      </c>
      <c r="B45" s="88" t="s">
        <v>212</v>
      </c>
      <c r="C45" s="186"/>
      <c r="D45" s="186"/>
      <c r="E45" s="189"/>
      <c r="F45" s="190"/>
      <c r="G45" s="58">
        <f t="shared" si="0"/>
        <v>0</v>
      </c>
      <c r="H45" s="157"/>
      <c r="I45" s="157"/>
      <c r="J45" s="157"/>
      <c r="K45" s="157"/>
      <c r="L45" s="157"/>
    </row>
    <row r="46" spans="1:12" ht="12" customHeight="1" x14ac:dyDescent="0.2">
      <c r="A46" s="87" t="s">
        <v>213</v>
      </c>
      <c r="B46" s="88" t="s">
        <v>214</v>
      </c>
      <c r="C46" s="186"/>
      <c r="D46" s="186"/>
      <c r="E46" s="189"/>
      <c r="F46" s="190"/>
      <c r="G46" s="58">
        <f t="shared" si="0"/>
        <v>0</v>
      </c>
      <c r="H46" s="157"/>
      <c r="I46" s="157"/>
      <c r="J46" s="157"/>
      <c r="K46" s="157"/>
      <c r="L46" s="157"/>
    </row>
    <row r="47" spans="1:12" ht="12" customHeight="1" x14ac:dyDescent="0.2">
      <c r="A47" s="87" t="s">
        <v>215</v>
      </c>
      <c r="B47" s="88" t="s">
        <v>216</v>
      </c>
      <c r="C47" s="186"/>
      <c r="D47" s="186"/>
      <c r="E47" s="189"/>
      <c r="F47" s="190"/>
      <c r="G47" s="58">
        <f t="shared" si="0"/>
        <v>0</v>
      </c>
      <c r="H47" s="157"/>
      <c r="I47" s="157"/>
      <c r="J47" s="157"/>
      <c r="K47" s="157"/>
      <c r="L47" s="157"/>
    </row>
    <row r="48" spans="1:12" ht="12" customHeight="1" x14ac:dyDescent="0.2">
      <c r="A48" s="87" t="s">
        <v>217</v>
      </c>
      <c r="B48" s="88" t="s">
        <v>218</v>
      </c>
      <c r="C48" s="186"/>
      <c r="D48" s="186"/>
      <c r="E48" s="189"/>
      <c r="F48" s="190"/>
      <c r="G48" s="58">
        <f t="shared" si="0"/>
        <v>0</v>
      </c>
      <c r="H48" s="157"/>
      <c r="I48" s="157"/>
      <c r="J48" s="157"/>
      <c r="K48" s="157"/>
      <c r="L48" s="157"/>
    </row>
    <row r="49" spans="1:12" ht="12" customHeight="1" x14ac:dyDescent="0.2">
      <c r="A49" s="214" t="s">
        <v>219</v>
      </c>
      <c r="B49" s="106" t="s">
        <v>220</v>
      </c>
      <c r="C49" s="186"/>
      <c r="D49" s="186"/>
      <c r="E49" s="189"/>
      <c r="F49" s="190"/>
      <c r="G49" s="58">
        <f t="shared" si="0"/>
        <v>0</v>
      </c>
      <c r="H49" s="157"/>
      <c r="I49" s="157"/>
      <c r="J49" s="157"/>
      <c r="K49" s="157"/>
      <c r="L49" s="157"/>
    </row>
    <row r="50" spans="1:12" ht="12" customHeight="1" x14ac:dyDescent="0.2">
      <c r="A50" s="214" t="s">
        <v>221</v>
      </c>
      <c r="B50" s="106" t="s">
        <v>222</v>
      </c>
      <c r="C50" s="186"/>
      <c r="D50" s="186"/>
      <c r="E50" s="189"/>
      <c r="F50" s="190"/>
      <c r="G50" s="58">
        <f t="shared" si="0"/>
        <v>0</v>
      </c>
      <c r="H50" s="157"/>
      <c r="I50" s="157"/>
      <c r="J50" s="157"/>
      <c r="K50" s="157"/>
      <c r="L50" s="157"/>
    </row>
    <row r="51" spans="1:12" ht="12" customHeight="1" x14ac:dyDescent="0.2">
      <c r="A51" s="214" t="s">
        <v>223</v>
      </c>
      <c r="B51" s="215" t="s">
        <v>224</v>
      </c>
      <c r="C51" s="186"/>
      <c r="D51" s="186"/>
      <c r="E51" s="189"/>
      <c r="F51" s="190"/>
      <c r="G51" s="58">
        <f t="shared" si="0"/>
        <v>0</v>
      </c>
      <c r="H51" s="157"/>
      <c r="I51" s="157"/>
      <c r="J51" s="157"/>
      <c r="K51" s="157"/>
      <c r="L51" s="157"/>
    </row>
    <row r="52" spans="1:12" ht="12" customHeight="1" x14ac:dyDescent="0.2">
      <c r="A52" s="214" t="s">
        <v>225</v>
      </c>
      <c r="B52" s="215" t="s">
        <v>226</v>
      </c>
      <c r="C52" s="186"/>
      <c r="D52" s="186"/>
      <c r="E52" s="189"/>
      <c r="F52" s="190"/>
      <c r="G52" s="58">
        <f t="shared" si="0"/>
        <v>0</v>
      </c>
      <c r="H52" s="157"/>
      <c r="I52" s="157"/>
      <c r="J52" s="157"/>
      <c r="K52" s="157"/>
      <c r="L52" s="157"/>
    </row>
    <row r="53" spans="1:12" ht="12" customHeight="1" x14ac:dyDescent="0.2">
      <c r="A53" s="214" t="s">
        <v>227</v>
      </c>
      <c r="B53" s="106" t="s">
        <v>228</v>
      </c>
      <c r="C53" s="186"/>
      <c r="D53" s="186">
        <v>1800</v>
      </c>
      <c r="E53" s="189">
        <v>1800</v>
      </c>
      <c r="F53" s="190">
        <v>1800</v>
      </c>
      <c r="G53" s="58">
        <f t="shared" si="0"/>
        <v>0</v>
      </c>
      <c r="H53" s="157"/>
      <c r="I53" s="157"/>
      <c r="J53" s="157"/>
      <c r="K53" s="157"/>
      <c r="L53" s="157"/>
    </row>
    <row r="54" spans="1:12" ht="12" customHeight="1" x14ac:dyDescent="0.2">
      <c r="A54" s="214" t="s">
        <v>229</v>
      </c>
      <c r="B54" s="106" t="s">
        <v>230</v>
      </c>
      <c r="C54" s="186"/>
      <c r="D54" s="186"/>
      <c r="E54" s="189"/>
      <c r="F54" s="190"/>
      <c r="G54" s="58">
        <f t="shared" si="0"/>
        <v>0</v>
      </c>
      <c r="H54" s="157"/>
      <c r="I54" s="157"/>
      <c r="J54" s="157"/>
      <c r="K54" s="157"/>
      <c r="L54" s="157"/>
    </row>
    <row r="55" spans="1:12" ht="12" customHeight="1" x14ac:dyDescent="0.2">
      <c r="A55" s="214">
        <v>295</v>
      </c>
      <c r="B55" s="106" t="s">
        <v>231</v>
      </c>
      <c r="C55" s="186"/>
      <c r="D55" s="186"/>
      <c r="E55" s="189"/>
      <c r="F55" s="190"/>
      <c r="G55" s="58">
        <f>+F55-E55</f>
        <v>0</v>
      </c>
      <c r="H55" s="157"/>
      <c r="I55" s="157"/>
      <c r="J55" s="157"/>
      <c r="K55" s="157"/>
      <c r="L55" s="157"/>
    </row>
    <row r="56" spans="1:12" ht="12" customHeight="1" x14ac:dyDescent="0.2">
      <c r="A56" s="214" t="s">
        <v>232</v>
      </c>
      <c r="B56" s="106" t="s">
        <v>233</v>
      </c>
      <c r="C56" s="186"/>
      <c r="D56" s="186"/>
      <c r="E56" s="189"/>
      <c r="F56" s="190"/>
      <c r="G56" s="58">
        <f t="shared" si="0"/>
        <v>0</v>
      </c>
      <c r="H56" s="157"/>
      <c r="I56" s="157"/>
      <c r="J56" s="157"/>
      <c r="K56" s="157"/>
      <c r="L56" s="157"/>
    </row>
    <row r="57" spans="1:12" ht="12" customHeight="1" x14ac:dyDescent="0.2">
      <c r="A57" s="214" t="s">
        <v>234</v>
      </c>
      <c r="B57" s="106" t="s">
        <v>235</v>
      </c>
      <c r="C57" s="186"/>
      <c r="D57" s="186"/>
      <c r="E57" s="189"/>
      <c r="F57" s="190"/>
      <c r="G57" s="58">
        <f t="shared" si="0"/>
        <v>0</v>
      </c>
      <c r="H57" s="157"/>
      <c r="I57" s="157"/>
      <c r="J57" s="157"/>
      <c r="K57" s="157"/>
      <c r="L57" s="157"/>
    </row>
    <row r="58" spans="1:12" ht="12" customHeight="1" x14ac:dyDescent="0.2">
      <c r="A58" s="216"/>
      <c r="B58" s="217"/>
      <c r="C58" s="188"/>
      <c r="D58" s="188"/>
      <c r="E58" s="218"/>
      <c r="F58" s="219"/>
      <c r="G58" s="58">
        <f t="shared" si="0"/>
        <v>0</v>
      </c>
      <c r="H58" s="157"/>
      <c r="I58" s="157"/>
      <c r="J58" s="157"/>
      <c r="K58" s="157"/>
      <c r="L58" s="157"/>
    </row>
    <row r="59" spans="1:12" ht="12" customHeight="1" x14ac:dyDescent="0.2">
      <c r="A59" s="216"/>
      <c r="B59" s="217"/>
      <c r="C59" s="188"/>
      <c r="D59" s="188"/>
      <c r="E59" s="218"/>
      <c r="F59" s="219"/>
      <c r="G59" s="58">
        <f t="shared" si="0"/>
        <v>0</v>
      </c>
      <c r="H59" s="157"/>
      <c r="I59" s="157"/>
      <c r="J59" s="157"/>
      <c r="K59" s="157"/>
      <c r="L59" s="157"/>
    </row>
    <row r="60" spans="1:12" ht="12" customHeight="1" x14ac:dyDescent="0.2">
      <c r="A60" s="216"/>
      <c r="B60" s="217"/>
      <c r="C60" s="188"/>
      <c r="D60" s="188"/>
      <c r="E60" s="218"/>
      <c r="F60" s="219"/>
      <c r="G60" s="58">
        <f t="shared" si="0"/>
        <v>0</v>
      </c>
      <c r="H60" s="157"/>
      <c r="I60" s="157"/>
      <c r="J60" s="157"/>
      <c r="K60" s="157"/>
      <c r="L60" s="157"/>
    </row>
    <row r="61" spans="1:12" ht="12" customHeight="1" thickBot="1" x14ac:dyDescent="0.25">
      <c r="A61" s="1098" t="s">
        <v>0</v>
      </c>
      <c r="B61" s="1099"/>
      <c r="C61" s="89">
        <f>SUM(C15:C60)</f>
        <v>0</v>
      </c>
      <c r="D61" s="89">
        <f>SUM(D15:D60)</f>
        <v>34202</v>
      </c>
      <c r="E61" s="90">
        <f>SUM(E15:E60)</f>
        <v>34202</v>
      </c>
      <c r="F61" s="91">
        <f>SUM(F15:F60)</f>
        <v>34202</v>
      </c>
      <c r="G61" s="92">
        <f>SUM(G15:G60)</f>
        <v>0</v>
      </c>
      <c r="H61" s="157"/>
      <c r="I61" s="157"/>
      <c r="J61" s="157"/>
      <c r="K61" s="157"/>
      <c r="L61" s="157"/>
    </row>
    <row r="62" spans="1:12" ht="10.5" customHeight="1" thickTop="1" x14ac:dyDescent="0.2">
      <c r="A62" s="20" t="s">
        <v>236</v>
      </c>
      <c r="H62" s="157"/>
      <c r="I62" s="157"/>
      <c r="J62" s="157"/>
      <c r="K62" s="157"/>
      <c r="L62" s="157"/>
    </row>
  </sheetData>
  <mergeCells count="17">
    <mergeCell ref="A1:C1"/>
    <mergeCell ref="D1:G1"/>
    <mergeCell ref="A2:C2"/>
    <mergeCell ref="D2:G2"/>
    <mergeCell ref="A3:C3"/>
    <mergeCell ref="D3:G3"/>
    <mergeCell ref="A9:G9"/>
    <mergeCell ref="A14:G14"/>
    <mergeCell ref="A61:B61"/>
    <mergeCell ref="A4:G4"/>
    <mergeCell ref="A5:B5"/>
    <mergeCell ref="D5:F5"/>
    <mergeCell ref="A6:B6"/>
    <mergeCell ref="D6:F6"/>
    <mergeCell ref="A7:B7"/>
    <mergeCell ref="D7:G8"/>
    <mergeCell ref="A8:B8"/>
  </mergeCells>
  <printOptions horizontalCentered="1"/>
  <pageMargins left="0.35" right="0.35" top="0.35" bottom="0.35" header="0" footer="0"/>
  <pageSetup orientation="portrait" r:id="rId1"/>
  <headerFooter alignWithMargins="0"/>
  <ignoredErrors>
    <ignoredError sqref="A13:G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ntry="1">
    <tabColor rgb="FF00B0F0"/>
    <pageSetUpPr fitToPage="1"/>
  </sheetPr>
  <dimension ref="A1:L63"/>
  <sheetViews>
    <sheetView showZeros="0" zoomScale="110" zoomScaleNormal="110" zoomScaleSheetLayoutView="100" workbookViewId="0">
      <selection activeCell="F46" sqref="F46"/>
    </sheetView>
  </sheetViews>
  <sheetFormatPr defaultRowHeight="12.75" x14ac:dyDescent="0.2"/>
  <cols>
    <col min="1" max="1" width="4.7109375" customWidth="1"/>
    <col min="2" max="2" width="31.28515625" customWidth="1"/>
    <col min="3" max="6" width="13.28515625" customWidth="1"/>
    <col min="7" max="7" width="12.7109375" customWidth="1"/>
  </cols>
  <sheetData>
    <row r="1" spans="1:12" ht="15.75" x14ac:dyDescent="0.25">
      <c r="A1" s="842" t="s">
        <v>1</v>
      </c>
      <c r="B1" s="842"/>
      <c r="C1" s="842"/>
      <c r="D1" s="842" t="s">
        <v>237</v>
      </c>
      <c r="E1" s="842"/>
      <c r="F1" s="842"/>
      <c r="G1" s="842"/>
      <c r="H1" s="157"/>
      <c r="I1" s="157"/>
      <c r="J1" s="157"/>
      <c r="K1" s="157"/>
      <c r="L1" s="157"/>
    </row>
    <row r="2" spans="1:12" ht="15.75" x14ac:dyDescent="0.25">
      <c r="A2" s="843"/>
      <c r="B2" s="843"/>
      <c r="C2" s="843"/>
      <c r="D2" s="843" t="s">
        <v>238</v>
      </c>
      <c r="E2" s="843"/>
      <c r="F2" s="843"/>
      <c r="G2" s="843"/>
      <c r="H2" s="157"/>
      <c r="I2" s="157"/>
      <c r="J2" s="157"/>
      <c r="K2" s="157"/>
      <c r="L2" s="157"/>
    </row>
    <row r="3" spans="1:12" ht="15.75" x14ac:dyDescent="0.25">
      <c r="A3" s="844" t="s">
        <v>455</v>
      </c>
      <c r="B3" s="845"/>
      <c r="C3" s="845"/>
      <c r="D3" s="845" t="s">
        <v>388</v>
      </c>
      <c r="E3" s="845"/>
      <c r="F3" s="845"/>
      <c r="G3" s="845"/>
      <c r="H3" s="157"/>
      <c r="I3" s="157"/>
      <c r="J3" s="157"/>
      <c r="K3" s="157"/>
      <c r="L3" s="157"/>
    </row>
    <row r="4" spans="1:12" ht="4.5" customHeight="1" x14ac:dyDescent="0.2">
      <c r="A4" s="838"/>
      <c r="B4" s="839"/>
      <c r="C4" s="839"/>
      <c r="D4" s="839"/>
      <c r="E4" s="839"/>
      <c r="F4" s="839"/>
      <c r="G4" s="840"/>
      <c r="H4" s="157"/>
      <c r="I4" s="157"/>
      <c r="J4" s="157"/>
      <c r="K4" s="157"/>
      <c r="L4" s="157"/>
    </row>
    <row r="5" spans="1:12" ht="9.75" customHeight="1" x14ac:dyDescent="0.2">
      <c r="A5" s="841" t="s">
        <v>6</v>
      </c>
      <c r="B5" s="841"/>
      <c r="C5" s="251" t="s">
        <v>7</v>
      </c>
      <c r="D5" s="841" t="s">
        <v>9</v>
      </c>
      <c r="E5" s="841"/>
      <c r="F5" s="841"/>
      <c r="G5" s="35" t="s">
        <v>7</v>
      </c>
      <c r="H5" s="157"/>
      <c r="I5" s="157"/>
      <c r="J5" s="157"/>
      <c r="K5" s="157"/>
      <c r="L5" s="157"/>
    </row>
    <row r="6" spans="1:12" ht="15" customHeight="1" x14ac:dyDescent="0.2">
      <c r="A6" s="1008" t="s">
        <v>672</v>
      </c>
      <c r="B6" s="1009"/>
      <c r="C6" s="167" t="s">
        <v>499</v>
      </c>
      <c r="D6" s="1010" t="s">
        <v>504</v>
      </c>
      <c r="E6" s="1011"/>
      <c r="F6" s="1012"/>
      <c r="G6" s="167" t="s">
        <v>409</v>
      </c>
      <c r="H6" s="157"/>
      <c r="I6" s="157"/>
      <c r="J6" s="157"/>
      <c r="K6" s="157"/>
      <c r="L6" s="157"/>
    </row>
    <row r="7" spans="1:12" ht="9.75" customHeight="1" x14ac:dyDescent="0.2">
      <c r="A7" s="1001" t="s">
        <v>8</v>
      </c>
      <c r="B7" s="1001"/>
      <c r="C7" s="253" t="s">
        <v>7</v>
      </c>
      <c r="D7" s="1002"/>
      <c r="E7" s="1003"/>
      <c r="F7" s="1003"/>
      <c r="G7" s="1004"/>
      <c r="H7" s="157"/>
      <c r="I7" s="157"/>
      <c r="J7" s="157"/>
      <c r="K7" s="157"/>
      <c r="L7" s="157"/>
    </row>
    <row r="8" spans="1:12" ht="15" customHeight="1" x14ac:dyDescent="0.2">
      <c r="A8" s="1008" t="s">
        <v>505</v>
      </c>
      <c r="B8" s="1009"/>
      <c r="C8" s="167" t="s">
        <v>406</v>
      </c>
      <c r="D8" s="1005"/>
      <c r="E8" s="1006"/>
      <c r="F8" s="1006"/>
      <c r="G8" s="1007"/>
      <c r="H8" s="157"/>
      <c r="I8" s="157"/>
      <c r="J8" s="157"/>
      <c r="K8" s="157"/>
      <c r="L8" s="157"/>
    </row>
    <row r="9" spans="1:12" ht="4.5" customHeight="1" x14ac:dyDescent="0.2">
      <c r="A9" s="998"/>
      <c r="B9" s="999"/>
      <c r="C9" s="999"/>
      <c r="D9" s="999"/>
      <c r="E9" s="999"/>
      <c r="F9" s="999"/>
      <c r="G9" s="1000"/>
      <c r="H9" s="157"/>
      <c r="I9" s="157"/>
      <c r="J9" s="157"/>
      <c r="K9" s="157"/>
      <c r="L9" s="157"/>
    </row>
    <row r="10" spans="1:12" ht="11.25" customHeight="1" x14ac:dyDescent="0.2">
      <c r="A10" s="24"/>
      <c r="B10" s="24"/>
      <c r="C10" s="269" t="s">
        <v>448</v>
      </c>
      <c r="D10" s="269" t="s">
        <v>451</v>
      </c>
      <c r="E10" s="270" t="s">
        <v>451</v>
      </c>
      <c r="F10" s="271" t="s">
        <v>456</v>
      </c>
      <c r="G10" s="255" t="s">
        <v>24</v>
      </c>
      <c r="H10" s="157"/>
      <c r="I10" s="157"/>
      <c r="J10" s="157"/>
      <c r="K10" s="157"/>
      <c r="L10" s="157"/>
    </row>
    <row r="11" spans="1:12" ht="11.25" customHeight="1" x14ac:dyDescent="0.2">
      <c r="A11" s="108" t="s">
        <v>2</v>
      </c>
      <c r="B11" s="108" t="s">
        <v>30</v>
      </c>
      <c r="C11" s="108" t="s">
        <v>3</v>
      </c>
      <c r="D11" s="108" t="s">
        <v>25</v>
      </c>
      <c r="E11" s="254" t="s">
        <v>26</v>
      </c>
      <c r="F11" s="26" t="s">
        <v>49</v>
      </c>
      <c r="G11" s="255" t="s">
        <v>28</v>
      </c>
      <c r="H11" s="157"/>
      <c r="I11" s="157"/>
      <c r="J11" s="157"/>
      <c r="K11" s="157"/>
      <c r="L11" s="157"/>
    </row>
    <row r="12" spans="1:12" ht="11.25" customHeight="1" x14ac:dyDescent="0.2">
      <c r="A12" s="24"/>
      <c r="B12" s="24"/>
      <c r="C12" s="108" t="s">
        <v>31</v>
      </c>
      <c r="D12" s="108" t="s">
        <v>94</v>
      </c>
      <c r="E12" s="254" t="s">
        <v>31</v>
      </c>
      <c r="F12" s="26" t="s">
        <v>66</v>
      </c>
      <c r="G12" s="255" t="s">
        <v>33</v>
      </c>
      <c r="H12" s="157"/>
      <c r="I12" s="157"/>
      <c r="J12" s="157"/>
      <c r="K12" s="157"/>
      <c r="L12" s="157"/>
    </row>
    <row r="13" spans="1:12" ht="11.25" customHeight="1" x14ac:dyDescent="0.2">
      <c r="A13" s="109" t="s">
        <v>11</v>
      </c>
      <c r="B13" s="109" t="s">
        <v>12</v>
      </c>
      <c r="C13" s="109" t="s">
        <v>13</v>
      </c>
      <c r="D13" s="109" t="s">
        <v>14</v>
      </c>
      <c r="E13" s="256" t="s">
        <v>15</v>
      </c>
      <c r="F13" s="59" t="s">
        <v>16</v>
      </c>
      <c r="G13" s="257" t="s">
        <v>17</v>
      </c>
      <c r="H13" s="157"/>
      <c r="I13" s="157"/>
      <c r="J13" s="157"/>
      <c r="K13" s="157"/>
      <c r="L13" s="157"/>
    </row>
    <row r="14" spans="1:12" ht="12" customHeight="1" x14ac:dyDescent="0.2">
      <c r="A14" s="998" t="s">
        <v>239</v>
      </c>
      <c r="B14" s="999"/>
      <c r="C14" s="999"/>
      <c r="D14" s="999"/>
      <c r="E14" s="999"/>
      <c r="F14" s="999"/>
      <c r="G14" s="1000"/>
      <c r="H14" s="157"/>
      <c r="I14" s="157"/>
      <c r="J14" s="157"/>
      <c r="K14" s="157"/>
      <c r="L14" s="157"/>
    </row>
    <row r="15" spans="1:12" ht="12" customHeight="1" x14ac:dyDescent="0.2">
      <c r="A15" s="214">
        <v>301</v>
      </c>
      <c r="B15" s="106" t="s">
        <v>240</v>
      </c>
      <c r="C15" s="186"/>
      <c r="D15" s="186"/>
      <c r="E15" s="189"/>
      <c r="F15" s="190"/>
      <c r="G15" s="58">
        <f t="shared" ref="G15:G61" si="0">+F15-E15</f>
        <v>0</v>
      </c>
      <c r="H15" s="157"/>
      <c r="I15" s="157"/>
      <c r="J15" s="157"/>
      <c r="K15" s="157"/>
      <c r="L15" s="157"/>
    </row>
    <row r="16" spans="1:12" ht="12" customHeight="1" x14ac:dyDescent="0.2">
      <c r="A16" s="214">
        <v>302</v>
      </c>
      <c r="B16" s="106" t="s">
        <v>241</v>
      </c>
      <c r="C16" s="186"/>
      <c r="D16" s="186"/>
      <c r="E16" s="189"/>
      <c r="F16" s="190"/>
      <c r="G16" s="58">
        <f t="shared" si="0"/>
        <v>0</v>
      </c>
      <c r="H16" s="157"/>
      <c r="I16" s="157"/>
      <c r="J16" s="157"/>
      <c r="K16" s="157"/>
      <c r="L16" s="157"/>
    </row>
    <row r="17" spans="1:12" ht="12" customHeight="1" x14ac:dyDescent="0.2">
      <c r="A17" s="214">
        <v>303</v>
      </c>
      <c r="B17" s="106" t="s">
        <v>242</v>
      </c>
      <c r="C17" s="186"/>
      <c r="D17" s="186"/>
      <c r="E17" s="189"/>
      <c r="F17" s="190"/>
      <c r="G17" s="58">
        <f t="shared" si="0"/>
        <v>0</v>
      </c>
      <c r="H17" s="157"/>
      <c r="I17" s="157"/>
      <c r="J17" s="157"/>
      <c r="K17" s="157"/>
      <c r="L17" s="157"/>
    </row>
    <row r="18" spans="1:12" ht="12" customHeight="1" x14ac:dyDescent="0.2">
      <c r="A18" s="214">
        <v>304</v>
      </c>
      <c r="B18" s="106" t="s">
        <v>243</v>
      </c>
      <c r="C18" s="186"/>
      <c r="D18" s="186"/>
      <c r="E18" s="189"/>
      <c r="F18" s="190"/>
      <c r="G18" s="58">
        <f t="shared" si="0"/>
        <v>0</v>
      </c>
      <c r="H18" s="157"/>
      <c r="I18" s="157"/>
      <c r="J18" s="157"/>
      <c r="K18" s="157"/>
      <c r="L18" s="157"/>
    </row>
    <row r="19" spans="1:12" ht="12" customHeight="1" x14ac:dyDescent="0.2">
      <c r="A19" s="214">
        <v>305</v>
      </c>
      <c r="B19" s="106" t="s">
        <v>244</v>
      </c>
      <c r="C19" s="186"/>
      <c r="D19" s="186"/>
      <c r="E19" s="189"/>
      <c r="F19" s="190"/>
      <c r="G19" s="58">
        <f t="shared" si="0"/>
        <v>0</v>
      </c>
      <c r="H19" s="157"/>
      <c r="I19" s="157"/>
      <c r="J19" s="157"/>
      <c r="K19" s="157"/>
      <c r="L19" s="157"/>
    </row>
    <row r="20" spans="1:12" ht="12" customHeight="1" x14ac:dyDescent="0.2">
      <c r="A20" s="214">
        <v>306</v>
      </c>
      <c r="B20" s="106" t="s">
        <v>245</v>
      </c>
      <c r="C20" s="186"/>
      <c r="D20" s="186"/>
      <c r="E20" s="189"/>
      <c r="F20" s="190"/>
      <c r="G20" s="58">
        <f t="shared" si="0"/>
        <v>0</v>
      </c>
      <c r="H20" s="157"/>
      <c r="I20" s="157"/>
      <c r="J20" s="157"/>
      <c r="K20" s="157"/>
      <c r="L20" s="157"/>
    </row>
    <row r="21" spans="1:12" ht="12" customHeight="1" x14ac:dyDescent="0.2">
      <c r="A21" s="214">
        <v>307</v>
      </c>
      <c r="B21" s="106" t="s">
        <v>246</v>
      </c>
      <c r="C21" s="186"/>
      <c r="D21" s="186"/>
      <c r="E21" s="189"/>
      <c r="F21" s="190"/>
      <c r="G21" s="58">
        <f t="shared" si="0"/>
        <v>0</v>
      </c>
      <c r="H21" s="157"/>
      <c r="I21" s="157"/>
      <c r="J21" s="157"/>
      <c r="K21" s="157"/>
      <c r="L21" s="157"/>
    </row>
    <row r="22" spans="1:12" ht="12" customHeight="1" x14ac:dyDescent="0.2">
      <c r="A22" s="214">
        <v>308</v>
      </c>
      <c r="B22" s="106" t="s">
        <v>247</v>
      </c>
      <c r="C22" s="186"/>
      <c r="D22" s="186"/>
      <c r="E22" s="189"/>
      <c r="F22" s="190"/>
      <c r="G22" s="58">
        <f t="shared" si="0"/>
        <v>0</v>
      </c>
      <c r="H22" s="157"/>
      <c r="I22" s="157"/>
      <c r="J22" s="157"/>
      <c r="K22" s="157"/>
      <c r="L22" s="157"/>
    </row>
    <row r="23" spans="1:12" ht="12" customHeight="1" x14ac:dyDescent="0.2">
      <c r="A23" s="214">
        <v>309</v>
      </c>
      <c r="B23" s="106" t="s">
        <v>248</v>
      </c>
      <c r="C23" s="186"/>
      <c r="D23" s="186"/>
      <c r="E23" s="189"/>
      <c r="F23" s="190"/>
      <c r="G23" s="58">
        <f t="shared" si="0"/>
        <v>0</v>
      </c>
      <c r="H23" s="157"/>
      <c r="I23" s="157"/>
      <c r="J23" s="157"/>
      <c r="K23" s="157"/>
      <c r="L23" s="157"/>
    </row>
    <row r="24" spans="1:12" ht="12" customHeight="1" x14ac:dyDescent="0.2">
      <c r="A24" s="214">
        <v>310</v>
      </c>
      <c r="B24" s="106" t="s">
        <v>249</v>
      </c>
      <c r="C24" s="186"/>
      <c r="D24" s="186"/>
      <c r="E24" s="189"/>
      <c r="F24" s="190"/>
      <c r="G24" s="58">
        <f t="shared" si="0"/>
        <v>0</v>
      </c>
      <c r="H24" s="157"/>
      <c r="I24" s="157"/>
      <c r="J24" s="157"/>
      <c r="K24" s="157"/>
      <c r="L24" s="157"/>
    </row>
    <row r="25" spans="1:12" ht="12" customHeight="1" x14ac:dyDescent="0.2">
      <c r="A25" s="214">
        <v>311</v>
      </c>
      <c r="B25" s="106" t="s">
        <v>250</v>
      </c>
      <c r="C25" s="186"/>
      <c r="D25" s="186"/>
      <c r="E25" s="189"/>
      <c r="F25" s="190"/>
      <c r="G25" s="58">
        <f t="shared" si="0"/>
        <v>0</v>
      </c>
      <c r="H25" s="157"/>
      <c r="I25" s="157"/>
      <c r="J25" s="157"/>
      <c r="K25" s="157"/>
      <c r="L25" s="157"/>
    </row>
    <row r="26" spans="1:12" ht="12" customHeight="1" x14ac:dyDescent="0.2">
      <c r="A26" s="214">
        <v>312</v>
      </c>
      <c r="B26" s="106" t="s">
        <v>251</v>
      </c>
      <c r="C26" s="186"/>
      <c r="D26" s="186"/>
      <c r="E26" s="189"/>
      <c r="F26" s="190"/>
      <c r="G26" s="58">
        <f t="shared" si="0"/>
        <v>0</v>
      </c>
      <c r="H26" s="157"/>
      <c r="I26" s="157"/>
      <c r="J26" s="157"/>
      <c r="K26" s="157"/>
      <c r="L26" s="157"/>
    </row>
    <row r="27" spans="1:12" ht="12" customHeight="1" x14ac:dyDescent="0.2">
      <c r="A27" s="214">
        <v>313</v>
      </c>
      <c r="B27" s="106" t="s">
        <v>252</v>
      </c>
      <c r="C27" s="186"/>
      <c r="D27" s="186"/>
      <c r="E27" s="189"/>
      <c r="F27" s="190"/>
      <c r="G27" s="58">
        <f t="shared" si="0"/>
        <v>0</v>
      </c>
      <c r="H27" s="157"/>
      <c r="I27" s="157"/>
      <c r="J27" s="157"/>
      <c r="K27" s="157"/>
      <c r="L27" s="157"/>
    </row>
    <row r="28" spans="1:12" ht="12" customHeight="1" x14ac:dyDescent="0.2">
      <c r="A28" s="214">
        <v>314</v>
      </c>
      <c r="B28" s="106" t="s">
        <v>253</v>
      </c>
      <c r="C28" s="186"/>
      <c r="D28" s="186"/>
      <c r="E28" s="189"/>
      <c r="F28" s="190"/>
      <c r="G28" s="58">
        <f t="shared" si="0"/>
        <v>0</v>
      </c>
      <c r="H28" s="157"/>
      <c r="I28" s="157"/>
      <c r="J28" s="157"/>
      <c r="K28" s="157"/>
      <c r="L28" s="157"/>
    </row>
    <row r="29" spans="1:12" ht="12" customHeight="1" x14ac:dyDescent="0.2">
      <c r="A29" s="214">
        <v>316</v>
      </c>
      <c r="B29" s="106" t="s">
        <v>254</v>
      </c>
      <c r="C29" s="186"/>
      <c r="D29" s="186"/>
      <c r="E29" s="189"/>
      <c r="F29" s="190"/>
      <c r="G29" s="58">
        <f t="shared" si="0"/>
        <v>0</v>
      </c>
      <c r="H29" s="157"/>
      <c r="I29" s="157"/>
      <c r="J29" s="157"/>
      <c r="K29" s="157"/>
      <c r="L29" s="157"/>
    </row>
    <row r="30" spans="1:12" ht="12" customHeight="1" x14ac:dyDescent="0.2">
      <c r="A30" s="214">
        <v>317</v>
      </c>
      <c r="B30" s="106" t="s">
        <v>255</v>
      </c>
      <c r="C30" s="186"/>
      <c r="D30" s="186"/>
      <c r="E30" s="189"/>
      <c r="F30" s="190"/>
      <c r="G30" s="58">
        <f t="shared" si="0"/>
        <v>0</v>
      </c>
      <c r="H30" s="157"/>
      <c r="I30" s="157"/>
      <c r="J30" s="157"/>
      <c r="K30" s="157"/>
      <c r="L30" s="157"/>
    </row>
    <row r="31" spans="1:12" ht="12" customHeight="1" x14ac:dyDescent="0.2">
      <c r="A31" s="214">
        <v>318</v>
      </c>
      <c r="B31" s="106" t="s">
        <v>256</v>
      </c>
      <c r="C31" s="186"/>
      <c r="D31" s="186"/>
      <c r="E31" s="189"/>
      <c r="F31" s="190"/>
      <c r="G31" s="58">
        <f t="shared" si="0"/>
        <v>0</v>
      </c>
      <c r="H31" s="157"/>
      <c r="I31" s="157"/>
      <c r="J31" s="157"/>
      <c r="K31" s="157"/>
      <c r="L31" s="157"/>
    </row>
    <row r="32" spans="1:12" ht="12" customHeight="1" x14ac:dyDescent="0.2">
      <c r="A32" s="214">
        <v>320</v>
      </c>
      <c r="B32" s="106" t="s">
        <v>257</v>
      </c>
      <c r="C32" s="186"/>
      <c r="D32" s="186">
        <v>31359</v>
      </c>
      <c r="E32" s="556">
        <v>31359</v>
      </c>
      <c r="F32" s="556">
        <v>31359</v>
      </c>
      <c r="G32" s="58">
        <f t="shared" si="0"/>
        <v>0</v>
      </c>
      <c r="H32" s="157"/>
      <c r="I32" s="157"/>
      <c r="J32" s="157"/>
      <c r="K32" s="157"/>
      <c r="L32" s="157"/>
    </row>
    <row r="33" spans="1:12" ht="12" customHeight="1" x14ac:dyDescent="0.2">
      <c r="A33" s="214">
        <v>322</v>
      </c>
      <c r="B33" s="106" t="s">
        <v>258</v>
      </c>
      <c r="C33" s="186"/>
      <c r="D33" s="186"/>
      <c r="E33" s="189"/>
      <c r="F33" s="190"/>
      <c r="G33" s="58">
        <f t="shared" si="0"/>
        <v>0</v>
      </c>
      <c r="H33" s="157"/>
      <c r="I33" s="157"/>
      <c r="J33" s="157"/>
      <c r="K33" s="157"/>
      <c r="L33" s="157"/>
    </row>
    <row r="34" spans="1:12" ht="12" customHeight="1" x14ac:dyDescent="0.2">
      <c r="A34" s="214">
        <v>323</v>
      </c>
      <c r="B34" s="106" t="s">
        <v>259</v>
      </c>
      <c r="C34" s="186"/>
      <c r="D34" s="186"/>
      <c r="E34" s="189"/>
      <c r="F34" s="190"/>
      <c r="G34" s="58">
        <f t="shared" si="0"/>
        <v>0</v>
      </c>
      <c r="H34" s="157"/>
      <c r="I34" s="157"/>
      <c r="J34" s="157"/>
      <c r="K34" s="157"/>
      <c r="L34" s="157"/>
    </row>
    <row r="35" spans="1:12" ht="12" customHeight="1" x14ac:dyDescent="0.2">
      <c r="A35" s="214">
        <v>324</v>
      </c>
      <c r="B35" s="106" t="s">
        <v>260</v>
      </c>
      <c r="C35" s="186"/>
      <c r="D35" s="186"/>
      <c r="E35" s="189"/>
      <c r="F35" s="190"/>
      <c r="G35" s="58">
        <f t="shared" si="0"/>
        <v>0</v>
      </c>
      <c r="H35" s="157"/>
      <c r="I35" s="157"/>
      <c r="J35" s="157"/>
      <c r="K35" s="157"/>
      <c r="L35" s="157"/>
    </row>
    <row r="36" spans="1:12" ht="12" customHeight="1" x14ac:dyDescent="0.2">
      <c r="A36" s="214">
        <v>325</v>
      </c>
      <c r="B36" s="106" t="s">
        <v>261</v>
      </c>
      <c r="C36" s="186"/>
      <c r="D36" s="186">
        <v>56074</v>
      </c>
      <c r="E36" s="556">
        <v>56074</v>
      </c>
      <c r="F36" s="556">
        <v>56074</v>
      </c>
      <c r="G36" s="58">
        <f t="shared" si="0"/>
        <v>0</v>
      </c>
      <c r="H36" s="157"/>
      <c r="I36" s="157"/>
      <c r="J36" s="157"/>
      <c r="K36" s="157"/>
      <c r="L36" s="157"/>
    </row>
    <row r="37" spans="1:12" ht="12" customHeight="1" x14ac:dyDescent="0.2">
      <c r="A37" s="214">
        <v>326</v>
      </c>
      <c r="B37" s="106" t="s">
        <v>262</v>
      </c>
      <c r="C37" s="186"/>
      <c r="D37" s="186"/>
      <c r="E37" s="189"/>
      <c r="F37" s="190"/>
      <c r="G37" s="58">
        <f t="shared" si="0"/>
        <v>0</v>
      </c>
      <c r="H37" s="157"/>
      <c r="I37" s="157"/>
      <c r="J37" s="157"/>
      <c r="K37" s="157"/>
      <c r="L37" s="157"/>
    </row>
    <row r="38" spans="1:12" ht="12" customHeight="1" x14ac:dyDescent="0.2">
      <c r="A38" s="214">
        <v>328</v>
      </c>
      <c r="B38" s="106" t="s">
        <v>263</v>
      </c>
      <c r="C38" s="186"/>
      <c r="D38" s="186"/>
      <c r="E38" s="189"/>
      <c r="F38" s="190"/>
      <c r="G38" s="58">
        <f t="shared" si="0"/>
        <v>0</v>
      </c>
      <c r="H38" s="157"/>
      <c r="I38" s="157"/>
      <c r="J38" s="157"/>
      <c r="K38" s="157"/>
      <c r="L38" s="157"/>
    </row>
    <row r="39" spans="1:12" ht="12" customHeight="1" x14ac:dyDescent="0.2">
      <c r="A39" s="214">
        <v>335</v>
      </c>
      <c r="B39" s="106" t="s">
        <v>264</v>
      </c>
      <c r="C39" s="186"/>
      <c r="D39" s="186"/>
      <c r="E39" s="189"/>
      <c r="F39" s="190"/>
      <c r="G39" s="58">
        <f t="shared" si="0"/>
        <v>0</v>
      </c>
      <c r="H39" s="157"/>
      <c r="I39" s="157"/>
      <c r="J39" s="157"/>
      <c r="K39" s="157"/>
      <c r="L39" s="157"/>
    </row>
    <row r="40" spans="1:12" ht="12" customHeight="1" x14ac:dyDescent="0.2">
      <c r="A40" s="214">
        <v>340</v>
      </c>
      <c r="B40" s="106" t="s">
        <v>265</v>
      </c>
      <c r="C40" s="186"/>
      <c r="D40" s="186"/>
      <c r="E40" s="189"/>
      <c r="F40" s="190"/>
      <c r="G40" s="58">
        <f t="shared" si="0"/>
        <v>0</v>
      </c>
      <c r="H40" s="157"/>
      <c r="I40" s="157"/>
      <c r="J40" s="157"/>
      <c r="K40" s="157"/>
      <c r="L40" s="157"/>
    </row>
    <row r="41" spans="1:12" ht="12" customHeight="1" x14ac:dyDescent="0.2">
      <c r="A41" s="214">
        <v>341</v>
      </c>
      <c r="B41" s="106" t="s">
        <v>266</v>
      </c>
      <c r="C41" s="186"/>
      <c r="D41" s="186"/>
      <c r="E41" s="189"/>
      <c r="F41" s="190"/>
      <c r="G41" s="58">
        <f t="shared" si="0"/>
        <v>0</v>
      </c>
      <c r="H41" s="157"/>
      <c r="I41" s="157"/>
      <c r="J41" s="157"/>
      <c r="K41" s="157"/>
      <c r="L41" s="157"/>
    </row>
    <row r="42" spans="1:12" ht="12" customHeight="1" x14ac:dyDescent="0.2">
      <c r="A42" s="214">
        <v>342</v>
      </c>
      <c r="B42" s="106" t="s">
        <v>267</v>
      </c>
      <c r="C42" s="186"/>
      <c r="D42" s="186"/>
      <c r="E42" s="189"/>
      <c r="F42" s="190"/>
      <c r="G42" s="58">
        <f t="shared" si="0"/>
        <v>0</v>
      </c>
      <c r="H42" s="157"/>
      <c r="I42" s="157"/>
      <c r="J42" s="157"/>
      <c r="K42" s="157"/>
      <c r="L42" s="157"/>
    </row>
    <row r="43" spans="1:12" ht="12" customHeight="1" x14ac:dyDescent="0.2">
      <c r="A43" s="214">
        <v>345</v>
      </c>
      <c r="B43" s="106" t="s">
        <v>268</v>
      </c>
      <c r="C43" s="186"/>
      <c r="D43" s="186"/>
      <c r="E43" s="189"/>
      <c r="F43" s="190"/>
      <c r="G43" s="58">
        <f>+F43-E43</f>
        <v>0</v>
      </c>
      <c r="H43" s="157"/>
      <c r="I43" s="157"/>
      <c r="J43" s="157"/>
      <c r="K43" s="157"/>
      <c r="L43" s="157"/>
    </row>
    <row r="44" spans="1:12" ht="12" customHeight="1" x14ac:dyDescent="0.2">
      <c r="A44" s="214">
        <v>399</v>
      </c>
      <c r="B44" s="106" t="s">
        <v>269</v>
      </c>
      <c r="C44" s="186"/>
      <c r="D44" s="186"/>
      <c r="E44" s="189"/>
      <c r="F44" s="190"/>
      <c r="G44" s="58">
        <f t="shared" si="0"/>
        <v>0</v>
      </c>
      <c r="H44" s="157"/>
      <c r="I44" s="157"/>
      <c r="J44" s="157"/>
      <c r="K44" s="157"/>
      <c r="L44" s="157"/>
    </row>
    <row r="45" spans="1:12" ht="12" customHeight="1" x14ac:dyDescent="0.2">
      <c r="A45" s="216"/>
      <c r="B45" s="220"/>
      <c r="C45" s="188"/>
      <c r="D45" s="188"/>
      <c r="E45" s="218"/>
      <c r="F45" s="219"/>
      <c r="G45" s="58">
        <f t="shared" si="0"/>
        <v>0</v>
      </c>
      <c r="H45" s="157"/>
      <c r="I45" s="157"/>
      <c r="J45" s="157"/>
      <c r="K45" s="157"/>
      <c r="L45" s="157"/>
    </row>
    <row r="46" spans="1:12" ht="12" customHeight="1" thickBot="1" x14ac:dyDescent="0.25">
      <c r="A46" s="1098" t="s">
        <v>0</v>
      </c>
      <c r="B46" s="1099"/>
      <c r="C46" s="89">
        <f>SUM(C15:C45)</f>
        <v>0</v>
      </c>
      <c r="D46" s="90">
        <f>SUM(D15:D45)</f>
        <v>87433</v>
      </c>
      <c r="E46" s="90">
        <f>SUM(E15:E45)</f>
        <v>87433</v>
      </c>
      <c r="F46" s="91">
        <f>SUM(F15:F45)</f>
        <v>87433</v>
      </c>
      <c r="G46" s="92">
        <f>SUM(G15:G45)</f>
        <v>0</v>
      </c>
      <c r="H46" s="157"/>
      <c r="I46" s="157"/>
      <c r="J46" s="157"/>
      <c r="K46" s="157"/>
      <c r="L46" s="157"/>
    </row>
    <row r="47" spans="1:12" ht="12" customHeight="1" thickTop="1" x14ac:dyDescent="0.2">
      <c r="A47" s="998" t="s">
        <v>270</v>
      </c>
      <c r="B47" s="999"/>
      <c r="C47" s="999"/>
      <c r="D47" s="999"/>
      <c r="E47" s="999"/>
      <c r="F47" s="999"/>
      <c r="G47" s="1000"/>
      <c r="H47" s="157"/>
      <c r="I47" s="157"/>
      <c r="J47" s="157"/>
      <c r="K47" s="157"/>
      <c r="L47" s="157"/>
    </row>
    <row r="48" spans="1:12" ht="12" customHeight="1" x14ac:dyDescent="0.2">
      <c r="A48" s="214">
        <v>405</v>
      </c>
      <c r="B48" s="106" t="s">
        <v>271</v>
      </c>
      <c r="C48" s="186"/>
      <c r="D48" s="186"/>
      <c r="E48" s="189"/>
      <c r="F48" s="190"/>
      <c r="G48" s="58">
        <f t="shared" si="0"/>
        <v>0</v>
      </c>
      <c r="H48" s="157"/>
      <c r="I48" s="157"/>
      <c r="J48" s="157"/>
      <c r="K48" s="157"/>
      <c r="L48" s="157"/>
    </row>
    <row r="49" spans="1:12" ht="12" customHeight="1" x14ac:dyDescent="0.2">
      <c r="A49" s="214">
        <v>410</v>
      </c>
      <c r="B49" s="106" t="s">
        <v>272</v>
      </c>
      <c r="C49" s="186"/>
      <c r="D49" s="186"/>
      <c r="E49" s="189"/>
      <c r="F49" s="190"/>
      <c r="G49" s="58">
        <f t="shared" si="0"/>
        <v>0</v>
      </c>
      <c r="H49" s="157"/>
      <c r="I49" s="157"/>
      <c r="J49" s="157"/>
      <c r="K49" s="157"/>
      <c r="L49" s="157"/>
    </row>
    <row r="50" spans="1:12" ht="12" customHeight="1" x14ac:dyDescent="0.2">
      <c r="A50" s="214">
        <v>411</v>
      </c>
      <c r="B50" s="106" t="s">
        <v>250</v>
      </c>
      <c r="C50" s="186"/>
      <c r="D50" s="186"/>
      <c r="E50" s="189"/>
      <c r="F50" s="190"/>
      <c r="G50" s="58">
        <f t="shared" si="0"/>
        <v>0</v>
      </c>
      <c r="H50" s="157"/>
      <c r="I50" s="157"/>
      <c r="J50" s="157"/>
      <c r="K50" s="157"/>
      <c r="L50" s="157"/>
    </row>
    <row r="51" spans="1:12" ht="12" customHeight="1" x14ac:dyDescent="0.2">
      <c r="A51" s="214">
        <v>412</v>
      </c>
      <c r="B51" s="106" t="s">
        <v>273</v>
      </c>
      <c r="C51" s="186"/>
      <c r="D51" s="186"/>
      <c r="E51" s="189"/>
      <c r="F51" s="190"/>
      <c r="G51" s="58">
        <f>+F51-E51</f>
        <v>0</v>
      </c>
      <c r="H51" s="157"/>
      <c r="I51" s="157"/>
      <c r="J51" s="157"/>
      <c r="K51" s="157"/>
      <c r="L51" s="157"/>
    </row>
    <row r="52" spans="1:12" ht="12" customHeight="1" x14ac:dyDescent="0.2">
      <c r="A52" s="214">
        <v>417</v>
      </c>
      <c r="B52" s="106" t="s">
        <v>255</v>
      </c>
      <c r="C52" s="186"/>
      <c r="D52" s="186"/>
      <c r="E52" s="189"/>
      <c r="F52" s="190"/>
      <c r="G52" s="58">
        <f t="shared" si="0"/>
        <v>0</v>
      </c>
      <c r="H52" s="157"/>
      <c r="I52" s="157"/>
      <c r="J52" s="157"/>
      <c r="K52" s="157"/>
      <c r="L52" s="157"/>
    </row>
    <row r="53" spans="1:12" ht="12" customHeight="1" x14ac:dyDescent="0.2">
      <c r="A53" s="214">
        <v>420</v>
      </c>
      <c r="B53" s="106" t="s">
        <v>274</v>
      </c>
      <c r="C53" s="186"/>
      <c r="D53" s="186">
        <v>18035</v>
      </c>
      <c r="E53" s="556">
        <v>18035</v>
      </c>
      <c r="F53" s="556">
        <v>18035</v>
      </c>
      <c r="G53" s="58">
        <f t="shared" si="0"/>
        <v>0</v>
      </c>
      <c r="H53" s="157"/>
      <c r="I53" s="157"/>
      <c r="J53" s="157"/>
      <c r="K53" s="157"/>
      <c r="L53" s="157"/>
    </row>
    <row r="54" spans="1:12" ht="12" customHeight="1" x14ac:dyDescent="0.2">
      <c r="A54" s="214">
        <v>423</v>
      </c>
      <c r="B54" s="215" t="s">
        <v>259</v>
      </c>
      <c r="C54" s="186"/>
      <c r="D54" s="186"/>
      <c r="E54" s="189"/>
      <c r="F54" s="190"/>
      <c r="G54" s="58">
        <f t="shared" si="0"/>
        <v>0</v>
      </c>
      <c r="H54" s="157"/>
      <c r="I54" s="157"/>
      <c r="J54" s="157"/>
      <c r="K54" s="157"/>
      <c r="L54" s="157"/>
    </row>
    <row r="55" spans="1:12" ht="12" customHeight="1" x14ac:dyDescent="0.2">
      <c r="A55" s="214">
        <v>424</v>
      </c>
      <c r="B55" s="215" t="s">
        <v>260</v>
      </c>
      <c r="C55" s="186"/>
      <c r="D55" s="186"/>
      <c r="E55" s="189"/>
      <c r="F55" s="190"/>
      <c r="G55" s="58">
        <f t="shared" si="0"/>
        <v>0</v>
      </c>
      <c r="H55" s="157"/>
      <c r="I55" s="157"/>
      <c r="J55" s="157"/>
      <c r="K55" s="157"/>
      <c r="L55" s="157"/>
    </row>
    <row r="56" spans="1:12" ht="12" customHeight="1" x14ac:dyDescent="0.2">
      <c r="A56" s="214">
        <v>426</v>
      </c>
      <c r="B56" s="215" t="s">
        <v>262</v>
      </c>
      <c r="C56" s="186"/>
      <c r="D56" s="186"/>
      <c r="E56" s="189"/>
      <c r="F56" s="190"/>
      <c r="G56" s="58">
        <f>+F56-E56</f>
        <v>0</v>
      </c>
      <c r="H56" s="157"/>
      <c r="I56" s="157"/>
      <c r="J56" s="157"/>
      <c r="K56" s="157"/>
      <c r="L56" s="157"/>
    </row>
    <row r="57" spans="1:12" ht="12" customHeight="1" x14ac:dyDescent="0.2">
      <c r="A57" s="214">
        <v>427</v>
      </c>
      <c r="B57" s="106" t="s">
        <v>275</v>
      </c>
      <c r="C57" s="186"/>
      <c r="D57" s="186">
        <v>17576</v>
      </c>
      <c r="E57" s="556">
        <v>17576</v>
      </c>
      <c r="F57" s="556">
        <v>17576</v>
      </c>
      <c r="G57" s="58">
        <f t="shared" si="0"/>
        <v>0</v>
      </c>
      <c r="H57" s="157"/>
      <c r="I57" s="157"/>
      <c r="J57" s="157"/>
      <c r="K57" s="157"/>
      <c r="L57" s="157"/>
    </row>
    <row r="58" spans="1:12" ht="12" customHeight="1" x14ac:dyDescent="0.2">
      <c r="A58" s="214">
        <v>428</v>
      </c>
      <c r="B58" s="106" t="s">
        <v>276</v>
      </c>
      <c r="C58" s="186"/>
      <c r="D58" s="186"/>
      <c r="E58" s="189"/>
      <c r="F58" s="190"/>
      <c r="G58" s="58">
        <f t="shared" si="0"/>
        <v>0</v>
      </c>
      <c r="H58" s="157"/>
      <c r="I58" s="157"/>
      <c r="J58" s="157"/>
      <c r="K58" s="157"/>
      <c r="L58" s="157"/>
    </row>
    <row r="59" spans="1:12" ht="12" customHeight="1" x14ac:dyDescent="0.2">
      <c r="A59" s="214">
        <v>430</v>
      </c>
      <c r="B59" s="106" t="s">
        <v>277</v>
      </c>
      <c r="C59" s="186"/>
      <c r="D59" s="186">
        <v>10000</v>
      </c>
      <c r="E59" s="189">
        <v>10000</v>
      </c>
      <c r="F59" s="190">
        <v>10000</v>
      </c>
      <c r="G59" s="58">
        <f>+F59-E59</f>
        <v>0</v>
      </c>
      <c r="H59" s="157"/>
      <c r="I59" s="157"/>
      <c r="J59" s="157"/>
      <c r="K59" s="157"/>
      <c r="L59" s="157"/>
    </row>
    <row r="60" spans="1:12" ht="12" customHeight="1" x14ac:dyDescent="0.2">
      <c r="A60" s="214">
        <v>499</v>
      </c>
      <c r="B60" s="106" t="s">
        <v>278</v>
      </c>
      <c r="C60" s="186"/>
      <c r="D60" s="186"/>
      <c r="E60" s="189"/>
      <c r="F60" s="190"/>
      <c r="G60" s="58">
        <f t="shared" si="0"/>
        <v>0</v>
      </c>
      <c r="H60" s="157"/>
      <c r="I60" s="157"/>
      <c r="J60" s="157"/>
      <c r="K60" s="157"/>
      <c r="L60" s="157"/>
    </row>
    <row r="61" spans="1:12" ht="12" customHeight="1" x14ac:dyDescent="0.2">
      <c r="A61" s="216"/>
      <c r="B61" s="217"/>
      <c r="C61" s="188"/>
      <c r="D61" s="188"/>
      <c r="E61" s="218"/>
      <c r="F61" s="219"/>
      <c r="G61" s="58">
        <f t="shared" si="0"/>
        <v>0</v>
      </c>
      <c r="H61" s="157"/>
      <c r="I61" s="157"/>
      <c r="J61" s="157"/>
      <c r="K61" s="157"/>
      <c r="L61" s="157"/>
    </row>
    <row r="62" spans="1:12" ht="12" customHeight="1" thickBot="1" x14ac:dyDescent="0.25">
      <c r="A62" s="1098" t="s">
        <v>0</v>
      </c>
      <c r="B62" s="1099"/>
      <c r="C62" s="89">
        <f>SUM(C48:C61)</f>
        <v>0</v>
      </c>
      <c r="D62" s="90">
        <f>SUM(D48:D61)</f>
        <v>45611</v>
      </c>
      <c r="E62" s="90">
        <f>SUM(E48:E61)</f>
        <v>45611</v>
      </c>
      <c r="F62" s="91">
        <f>SUM(F48:F61)</f>
        <v>45611</v>
      </c>
      <c r="G62" s="92">
        <f>SUM(G48:G61)</f>
        <v>0</v>
      </c>
      <c r="H62" s="157"/>
      <c r="I62" s="157"/>
      <c r="J62" s="157"/>
      <c r="K62" s="157"/>
      <c r="L62" s="157"/>
    </row>
    <row r="63" spans="1:12" ht="10.5" customHeight="1" thickTop="1" x14ac:dyDescent="0.2">
      <c r="A63" s="20" t="s">
        <v>279</v>
      </c>
      <c r="H63" s="157"/>
      <c r="I63" s="157"/>
      <c r="J63" s="157"/>
      <c r="K63" s="157"/>
      <c r="L63" s="157"/>
    </row>
  </sheetData>
  <mergeCells count="19">
    <mergeCell ref="A7:B7"/>
    <mergeCell ref="D7:G8"/>
    <mergeCell ref="A8:B8"/>
    <mergeCell ref="A1:C1"/>
    <mergeCell ref="D1:G1"/>
    <mergeCell ref="A2:C2"/>
    <mergeCell ref="D2:G2"/>
    <mergeCell ref="A3:C3"/>
    <mergeCell ref="D3:G3"/>
    <mergeCell ref="A4:G4"/>
    <mergeCell ref="A5:B5"/>
    <mergeCell ref="D5:F5"/>
    <mergeCell ref="A6:B6"/>
    <mergeCell ref="D6:F6"/>
    <mergeCell ref="A9:G9"/>
    <mergeCell ref="A14:G14"/>
    <mergeCell ref="A46:B46"/>
    <mergeCell ref="A47:G47"/>
    <mergeCell ref="A62:B62"/>
  </mergeCells>
  <printOptions horizontalCentered="1"/>
  <pageMargins left="0.35" right="0.35" top="0.35" bottom="0.35" header="0" footer="0"/>
  <pageSetup scale="97" orientation="portrait" r:id="rId1"/>
  <headerFooter alignWithMargins="0"/>
  <ignoredErrors>
    <ignoredError sqref="A13:G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ntry="1">
    <tabColor rgb="FF00B0F0"/>
    <pageSetUpPr fitToPage="1"/>
  </sheetPr>
  <dimension ref="A1:L61"/>
  <sheetViews>
    <sheetView showZeros="0" topLeftCell="A46" zoomScale="110" zoomScaleNormal="110" zoomScaleSheetLayoutView="100" workbookViewId="0">
      <selection activeCell="C7" sqref="C7"/>
    </sheetView>
  </sheetViews>
  <sheetFormatPr defaultRowHeight="12.75" x14ac:dyDescent="0.2"/>
  <cols>
    <col min="1" max="1" width="4.7109375" customWidth="1"/>
    <col min="2" max="2" width="30.7109375" customWidth="1"/>
    <col min="3" max="6" width="13.28515625" customWidth="1"/>
    <col min="7" max="7" width="12.7109375" customWidth="1"/>
  </cols>
  <sheetData>
    <row r="1" spans="1:12" ht="15.75" x14ac:dyDescent="0.25">
      <c r="A1" s="1130" t="s">
        <v>1</v>
      </c>
      <c r="B1" s="1130"/>
      <c r="C1" s="1130"/>
      <c r="D1" s="1130"/>
      <c r="E1" s="1130"/>
      <c r="F1" s="1130"/>
      <c r="G1" s="1130"/>
      <c r="H1" s="157"/>
      <c r="I1" s="157"/>
      <c r="J1" s="157"/>
      <c r="K1" s="157"/>
      <c r="L1" s="157"/>
    </row>
    <row r="2" spans="1:12" ht="15.75" x14ac:dyDescent="0.25">
      <c r="A2" s="1131"/>
      <c r="B2" s="1131"/>
      <c r="C2" s="1131"/>
      <c r="D2" s="1131" t="s">
        <v>280</v>
      </c>
      <c r="E2" s="1131"/>
      <c r="F2" s="1131"/>
      <c r="G2" s="1131"/>
      <c r="H2" s="157"/>
      <c r="I2" s="157"/>
      <c r="J2" s="157"/>
      <c r="K2" s="157"/>
      <c r="L2" s="157"/>
    </row>
    <row r="3" spans="1:12" ht="15.75" x14ac:dyDescent="0.25">
      <c r="A3" s="1132" t="s">
        <v>455</v>
      </c>
      <c r="B3" s="1133"/>
      <c r="C3" s="1133"/>
      <c r="D3" s="1133" t="s">
        <v>388</v>
      </c>
      <c r="E3" s="1133"/>
      <c r="F3" s="1133"/>
      <c r="G3" s="1133"/>
      <c r="H3" s="157"/>
      <c r="I3" s="157"/>
      <c r="J3" s="157"/>
      <c r="K3" s="157"/>
      <c r="L3" s="157"/>
    </row>
    <row r="4" spans="1:12" ht="4.5" customHeight="1" x14ac:dyDescent="0.2">
      <c r="A4" s="1134"/>
      <c r="B4" s="1135"/>
      <c r="C4" s="1135"/>
      <c r="D4" s="1135"/>
      <c r="E4" s="1135"/>
      <c r="F4" s="1135"/>
      <c r="G4" s="1136"/>
      <c r="H4" s="157"/>
      <c r="I4" s="157"/>
      <c r="J4" s="157"/>
      <c r="K4" s="157"/>
      <c r="L4" s="157"/>
    </row>
    <row r="5" spans="1:12" ht="9.75" customHeight="1" x14ac:dyDescent="0.2">
      <c r="A5" s="1137" t="s">
        <v>6</v>
      </c>
      <c r="B5" s="1137"/>
      <c r="C5" s="266" t="s">
        <v>7</v>
      </c>
      <c r="D5" s="1137" t="s">
        <v>9</v>
      </c>
      <c r="E5" s="1137"/>
      <c r="F5" s="1137"/>
      <c r="G5" s="135" t="s">
        <v>7</v>
      </c>
      <c r="H5" s="157"/>
      <c r="I5" s="157"/>
      <c r="J5" s="157"/>
      <c r="K5" s="157"/>
      <c r="L5" s="157"/>
    </row>
    <row r="6" spans="1:12" ht="15" customHeight="1" x14ac:dyDescent="0.2">
      <c r="A6" s="1008" t="s">
        <v>672</v>
      </c>
      <c r="B6" s="1009"/>
      <c r="C6" s="167" t="s">
        <v>499</v>
      </c>
      <c r="D6" s="1010" t="s">
        <v>673</v>
      </c>
      <c r="E6" s="1011"/>
      <c r="F6" s="1012"/>
      <c r="G6" s="167" t="s">
        <v>406</v>
      </c>
      <c r="H6" s="157"/>
      <c r="I6" s="157"/>
      <c r="J6" s="157"/>
      <c r="K6" s="157"/>
      <c r="L6" s="157"/>
    </row>
    <row r="7" spans="1:12" ht="9.75" customHeight="1" x14ac:dyDescent="0.2">
      <c r="A7" s="1123" t="s">
        <v>8</v>
      </c>
      <c r="B7" s="1123"/>
      <c r="C7" s="267" t="s">
        <v>7</v>
      </c>
      <c r="D7" s="1124"/>
      <c r="E7" s="1125"/>
      <c r="F7" s="1125"/>
      <c r="G7" s="1126"/>
      <c r="H7" s="157"/>
      <c r="I7" s="157"/>
      <c r="J7" s="157"/>
      <c r="K7" s="157"/>
      <c r="L7" s="157"/>
    </row>
    <row r="8" spans="1:12" ht="15" customHeight="1" x14ac:dyDescent="0.2">
      <c r="A8" s="1008" t="s">
        <v>505</v>
      </c>
      <c r="B8" s="1009"/>
      <c r="C8" s="167" t="s">
        <v>406</v>
      </c>
      <c r="D8" s="1127"/>
      <c r="E8" s="1128"/>
      <c r="F8" s="1128"/>
      <c r="G8" s="1129"/>
      <c r="H8" s="157"/>
      <c r="I8" s="157"/>
      <c r="J8" s="157"/>
      <c r="K8" s="157"/>
      <c r="L8" s="157"/>
    </row>
    <row r="9" spans="1:12" ht="4.5" customHeight="1" x14ac:dyDescent="0.2">
      <c r="A9" s="1110"/>
      <c r="B9" s="1108"/>
      <c r="C9" s="1108"/>
      <c r="D9" s="1108"/>
      <c r="E9" s="1108"/>
      <c r="F9" s="1108"/>
      <c r="G9" s="1109"/>
      <c r="H9" s="157"/>
      <c r="I9" s="157"/>
      <c r="J9" s="157"/>
      <c r="K9" s="157"/>
      <c r="L9" s="157"/>
    </row>
    <row r="10" spans="1:12" ht="11.25" customHeight="1" x14ac:dyDescent="0.2">
      <c r="A10" s="268"/>
      <c r="B10" s="268"/>
      <c r="C10" s="269" t="s">
        <v>448</v>
      </c>
      <c r="D10" s="269" t="s">
        <v>451</v>
      </c>
      <c r="E10" s="270" t="s">
        <v>451</v>
      </c>
      <c r="F10" s="271" t="s">
        <v>456</v>
      </c>
      <c r="G10" s="272" t="s">
        <v>24</v>
      </c>
      <c r="H10" s="157"/>
      <c r="I10" s="157"/>
      <c r="J10" s="157"/>
      <c r="K10" s="157"/>
      <c r="L10" s="157"/>
    </row>
    <row r="11" spans="1:12" ht="11.25" customHeight="1" x14ac:dyDescent="0.2">
      <c r="A11" s="273" t="s">
        <v>2</v>
      </c>
      <c r="B11" s="273" t="s">
        <v>30</v>
      </c>
      <c r="C11" s="273" t="s">
        <v>3</v>
      </c>
      <c r="D11" s="273" t="s">
        <v>25</v>
      </c>
      <c r="E11" s="274" t="s">
        <v>26</v>
      </c>
      <c r="F11" s="275" t="s">
        <v>49</v>
      </c>
      <c r="G11" s="272" t="s">
        <v>28</v>
      </c>
      <c r="H11" s="157"/>
      <c r="I11" s="157"/>
      <c r="J11" s="157"/>
      <c r="K11" s="157"/>
      <c r="L11" s="157"/>
    </row>
    <row r="12" spans="1:12" ht="11.25" customHeight="1" x14ac:dyDescent="0.2">
      <c r="A12" s="268"/>
      <c r="B12" s="268"/>
      <c r="C12" s="273" t="s">
        <v>31</v>
      </c>
      <c r="D12" s="273" t="s">
        <v>94</v>
      </c>
      <c r="E12" s="274" t="s">
        <v>31</v>
      </c>
      <c r="F12" s="275" t="s">
        <v>66</v>
      </c>
      <c r="G12" s="272" t="s">
        <v>33</v>
      </c>
      <c r="H12" s="157"/>
      <c r="I12" s="157"/>
      <c r="J12" s="157"/>
      <c r="K12" s="157"/>
      <c r="L12" s="157"/>
    </row>
    <row r="13" spans="1:12" ht="11.25" customHeight="1" x14ac:dyDescent="0.2">
      <c r="A13" s="276" t="s">
        <v>11</v>
      </c>
      <c r="B13" s="276" t="s">
        <v>12</v>
      </c>
      <c r="C13" s="276" t="s">
        <v>13</v>
      </c>
      <c r="D13" s="276" t="s">
        <v>14</v>
      </c>
      <c r="E13" s="277" t="s">
        <v>15</v>
      </c>
      <c r="F13" s="278" t="s">
        <v>16</v>
      </c>
      <c r="G13" s="279" t="s">
        <v>17</v>
      </c>
      <c r="H13" s="157"/>
      <c r="I13" s="157"/>
      <c r="J13" s="157"/>
      <c r="K13" s="157"/>
      <c r="L13" s="157"/>
    </row>
    <row r="14" spans="1:12" ht="12" customHeight="1" x14ac:dyDescent="0.2">
      <c r="A14" s="1110" t="s">
        <v>281</v>
      </c>
      <c r="B14" s="1108"/>
      <c r="C14" s="1108"/>
      <c r="D14" s="1108"/>
      <c r="E14" s="1108"/>
      <c r="F14" s="1108"/>
      <c r="G14" s="1109"/>
      <c r="H14" s="157"/>
      <c r="I14" s="157"/>
      <c r="J14" s="157"/>
      <c r="K14" s="157"/>
      <c r="L14" s="157"/>
    </row>
    <row r="15" spans="1:12" ht="12" customHeight="1" x14ac:dyDescent="0.2">
      <c r="A15" s="280" t="s">
        <v>282</v>
      </c>
      <c r="B15" s="281" t="s">
        <v>283</v>
      </c>
      <c r="C15" s="186"/>
      <c r="D15" s="186"/>
      <c r="E15" s="189"/>
      <c r="F15" s="190"/>
      <c r="G15" s="282">
        <f t="shared" ref="G15:G52" si="0">+F15-E15</f>
        <v>0</v>
      </c>
      <c r="H15" s="157"/>
      <c r="I15" s="157"/>
      <c r="J15" s="157"/>
      <c r="K15" s="157"/>
      <c r="L15" s="157"/>
    </row>
    <row r="16" spans="1:12" ht="12" customHeight="1" x14ac:dyDescent="0.2">
      <c r="A16" s="280" t="s">
        <v>284</v>
      </c>
      <c r="B16" s="281" t="s">
        <v>285</v>
      </c>
      <c r="C16" s="186"/>
      <c r="D16" s="186"/>
      <c r="E16" s="189"/>
      <c r="F16" s="190"/>
      <c r="G16" s="282">
        <f t="shared" si="0"/>
        <v>0</v>
      </c>
      <c r="H16" s="157"/>
      <c r="I16" s="157"/>
      <c r="J16" s="157"/>
      <c r="K16" s="157"/>
      <c r="L16" s="157"/>
    </row>
    <row r="17" spans="1:12" ht="12" customHeight="1" x14ac:dyDescent="0.2">
      <c r="A17" s="280" t="s">
        <v>286</v>
      </c>
      <c r="B17" s="281" t="s">
        <v>287</v>
      </c>
      <c r="C17" s="186"/>
      <c r="D17" s="186"/>
      <c r="E17" s="189"/>
      <c r="F17" s="190"/>
      <c r="G17" s="282">
        <f t="shared" si="0"/>
        <v>0</v>
      </c>
      <c r="H17" s="157"/>
      <c r="I17" s="157"/>
      <c r="J17" s="157"/>
      <c r="K17" s="157"/>
      <c r="L17" s="157"/>
    </row>
    <row r="18" spans="1:12" ht="12" customHeight="1" x14ac:dyDescent="0.2">
      <c r="A18" s="280" t="s">
        <v>288</v>
      </c>
      <c r="B18" s="281" t="s">
        <v>289</v>
      </c>
      <c r="C18" s="186"/>
      <c r="D18" s="186"/>
      <c r="E18" s="189"/>
      <c r="F18" s="190"/>
      <c r="G18" s="282">
        <f t="shared" si="0"/>
        <v>0</v>
      </c>
      <c r="H18" s="157"/>
      <c r="I18" s="157"/>
      <c r="J18" s="157"/>
      <c r="K18" s="157"/>
      <c r="L18" s="157"/>
    </row>
    <row r="19" spans="1:12" ht="12" customHeight="1" x14ac:dyDescent="0.2">
      <c r="A19" s="280" t="s">
        <v>290</v>
      </c>
      <c r="B19" s="281" t="s">
        <v>291</v>
      </c>
      <c r="C19" s="186"/>
      <c r="D19" s="186"/>
      <c r="E19" s="189"/>
      <c r="F19" s="190"/>
      <c r="G19" s="282">
        <f t="shared" si="0"/>
        <v>0</v>
      </c>
      <c r="H19" s="157"/>
      <c r="I19" s="157"/>
      <c r="J19" s="157"/>
      <c r="K19" s="157"/>
      <c r="L19" s="157"/>
    </row>
    <row r="20" spans="1:12" ht="12" customHeight="1" x14ac:dyDescent="0.2">
      <c r="A20" s="280" t="s">
        <v>292</v>
      </c>
      <c r="B20" s="281" t="s">
        <v>293</v>
      </c>
      <c r="C20" s="186"/>
      <c r="D20" s="186"/>
      <c r="E20" s="189"/>
      <c r="F20" s="190"/>
      <c r="G20" s="282">
        <f t="shared" si="0"/>
        <v>0</v>
      </c>
      <c r="H20" s="157"/>
      <c r="I20" s="157"/>
      <c r="J20" s="157"/>
      <c r="K20" s="157"/>
      <c r="L20" s="157"/>
    </row>
    <row r="21" spans="1:12" ht="12" customHeight="1" x14ac:dyDescent="0.2">
      <c r="A21" s="280" t="s">
        <v>294</v>
      </c>
      <c r="B21" s="281" t="s">
        <v>295</v>
      </c>
      <c r="C21" s="186"/>
      <c r="D21" s="186"/>
      <c r="E21" s="189"/>
      <c r="F21" s="190"/>
      <c r="G21" s="282">
        <f t="shared" si="0"/>
        <v>0</v>
      </c>
      <c r="H21" s="157"/>
      <c r="I21" s="157"/>
      <c r="J21" s="157"/>
      <c r="K21" s="157"/>
      <c r="L21" s="157"/>
    </row>
    <row r="22" spans="1:12" ht="12" customHeight="1" x14ac:dyDescent="0.2">
      <c r="A22" s="1111" t="s">
        <v>296</v>
      </c>
      <c r="B22" s="1113" t="s">
        <v>297</v>
      </c>
      <c r="C22" s="1115"/>
      <c r="D22" s="1115"/>
      <c r="E22" s="1117"/>
      <c r="F22" s="1119"/>
      <c r="G22" s="1121">
        <f>+F22-E22</f>
        <v>0</v>
      </c>
      <c r="H22" s="157"/>
      <c r="I22" s="157"/>
      <c r="J22" s="157"/>
      <c r="K22" s="157"/>
      <c r="L22" s="157"/>
    </row>
    <row r="23" spans="1:12" ht="12" customHeight="1" x14ac:dyDescent="0.2">
      <c r="A23" s="1112"/>
      <c r="B23" s="1114"/>
      <c r="C23" s="1116"/>
      <c r="D23" s="1116"/>
      <c r="E23" s="1118"/>
      <c r="F23" s="1120"/>
      <c r="G23" s="1122"/>
      <c r="H23" s="157"/>
      <c r="I23" s="157"/>
      <c r="J23" s="157"/>
      <c r="K23" s="157"/>
      <c r="L23" s="157"/>
    </row>
    <row r="24" spans="1:12" ht="12" customHeight="1" x14ac:dyDescent="0.2">
      <c r="A24" s="221"/>
      <c r="B24" s="222"/>
      <c r="C24" s="186"/>
      <c r="D24" s="186"/>
      <c r="E24" s="189"/>
      <c r="F24" s="190"/>
      <c r="G24" s="282">
        <f t="shared" si="0"/>
        <v>0</v>
      </c>
      <c r="H24" s="157"/>
      <c r="I24" s="157"/>
      <c r="J24" s="157"/>
      <c r="K24" s="157"/>
      <c r="L24" s="157"/>
    </row>
    <row r="25" spans="1:12" ht="12" customHeight="1" x14ac:dyDescent="0.2">
      <c r="A25" s="221"/>
      <c r="B25" s="222"/>
      <c r="C25" s="186"/>
      <c r="D25" s="186"/>
      <c r="E25" s="189"/>
      <c r="F25" s="190"/>
      <c r="G25" s="282">
        <f>+F25-E25</f>
        <v>0</v>
      </c>
      <c r="H25" s="157"/>
      <c r="I25" s="157"/>
      <c r="J25" s="157"/>
      <c r="K25" s="157"/>
      <c r="L25" s="157"/>
    </row>
    <row r="26" spans="1:12" ht="12" customHeight="1" x14ac:dyDescent="0.2">
      <c r="A26" s="221"/>
      <c r="B26" s="222"/>
      <c r="C26" s="186"/>
      <c r="D26" s="186"/>
      <c r="E26" s="189"/>
      <c r="F26" s="190"/>
      <c r="G26" s="282">
        <f>+F26-E26</f>
        <v>0</v>
      </c>
      <c r="H26" s="157"/>
      <c r="I26" s="157"/>
      <c r="J26" s="157"/>
      <c r="K26" s="157"/>
      <c r="L26" s="157"/>
    </row>
    <row r="27" spans="1:12" ht="12" customHeight="1" x14ac:dyDescent="0.2">
      <c r="A27" s="221"/>
      <c r="B27" s="222"/>
      <c r="C27" s="186"/>
      <c r="D27" s="186"/>
      <c r="E27" s="189"/>
      <c r="F27" s="190"/>
      <c r="G27" s="282">
        <f>+F27-E27</f>
        <v>0</v>
      </c>
      <c r="H27" s="157"/>
      <c r="I27" s="157"/>
      <c r="J27" s="157"/>
      <c r="K27" s="157"/>
      <c r="L27" s="157"/>
    </row>
    <row r="28" spans="1:12" ht="12" customHeight="1" x14ac:dyDescent="0.2">
      <c r="A28" s="221"/>
      <c r="B28" s="222"/>
      <c r="C28" s="186"/>
      <c r="D28" s="186"/>
      <c r="E28" s="189"/>
      <c r="F28" s="190"/>
      <c r="G28" s="282">
        <f>+F28-E28</f>
        <v>0</v>
      </c>
      <c r="H28" s="157"/>
      <c r="I28" s="157"/>
      <c r="J28" s="157"/>
      <c r="K28" s="157"/>
      <c r="L28" s="157"/>
    </row>
    <row r="29" spans="1:12" ht="12" customHeight="1" x14ac:dyDescent="0.2">
      <c r="A29" s="221"/>
      <c r="B29" s="222"/>
      <c r="C29" s="186"/>
      <c r="D29" s="186"/>
      <c r="E29" s="189"/>
      <c r="F29" s="190"/>
      <c r="G29" s="282">
        <f>+F29-E29</f>
        <v>0</v>
      </c>
      <c r="H29" s="157"/>
      <c r="I29" s="157"/>
      <c r="J29" s="157"/>
      <c r="K29" s="157"/>
      <c r="L29" s="157"/>
    </row>
    <row r="30" spans="1:12" ht="12" customHeight="1" x14ac:dyDescent="0.2">
      <c r="A30" s="221"/>
      <c r="B30" s="222"/>
      <c r="C30" s="186"/>
      <c r="D30" s="186"/>
      <c r="E30" s="189"/>
      <c r="F30" s="190"/>
      <c r="G30" s="282">
        <f t="shared" si="0"/>
        <v>0</v>
      </c>
      <c r="H30" s="157"/>
      <c r="I30" s="157"/>
      <c r="J30" s="157"/>
      <c r="K30" s="157"/>
      <c r="L30" s="157"/>
    </row>
    <row r="31" spans="1:12" ht="12" customHeight="1" thickBot="1" x14ac:dyDescent="0.25">
      <c r="A31" s="1102" t="s">
        <v>0</v>
      </c>
      <c r="B31" s="1103"/>
      <c r="C31" s="284">
        <f>SUM(C15:C30)</f>
        <v>0</v>
      </c>
      <c r="D31" s="284">
        <f>SUM(D15:D30)</f>
        <v>0</v>
      </c>
      <c r="E31" s="285">
        <f>SUM(E15:E30)</f>
        <v>0</v>
      </c>
      <c r="F31" s="286">
        <f>SUM(F15:F30)</f>
        <v>0</v>
      </c>
      <c r="G31" s="283">
        <f>SUM(G15:G30)</f>
        <v>0</v>
      </c>
      <c r="H31" s="157"/>
      <c r="I31" s="157"/>
      <c r="J31" s="157"/>
      <c r="K31" s="157"/>
      <c r="L31" s="157"/>
    </row>
    <row r="32" spans="1:12" ht="12" customHeight="1" thickTop="1" x14ac:dyDescent="0.2">
      <c r="A32" s="1104" t="s">
        <v>298</v>
      </c>
      <c r="B32" s="1105"/>
      <c r="C32" s="1105"/>
      <c r="D32" s="1105"/>
      <c r="E32" s="1105"/>
      <c r="F32" s="1105"/>
      <c r="G32" s="1106"/>
      <c r="H32" s="157"/>
      <c r="I32" s="157"/>
      <c r="J32" s="157"/>
      <c r="K32" s="157"/>
      <c r="L32" s="157"/>
    </row>
    <row r="33" spans="1:12" ht="12" customHeight="1" x14ac:dyDescent="0.2">
      <c r="A33" s="280" t="s">
        <v>299</v>
      </c>
      <c r="B33" s="281" t="s">
        <v>300</v>
      </c>
      <c r="C33" s="186"/>
      <c r="D33" s="186"/>
      <c r="E33" s="189"/>
      <c r="F33" s="190"/>
      <c r="G33" s="282">
        <f t="shared" si="0"/>
        <v>0</v>
      </c>
      <c r="H33" s="157"/>
      <c r="I33" s="157"/>
      <c r="J33" s="157"/>
      <c r="K33" s="157"/>
      <c r="L33" s="157"/>
    </row>
    <row r="34" spans="1:12" ht="12" customHeight="1" x14ac:dyDescent="0.2">
      <c r="A34" s="280" t="s">
        <v>301</v>
      </c>
      <c r="B34" s="281" t="s">
        <v>302</v>
      </c>
      <c r="C34" s="186"/>
      <c r="D34" s="186"/>
      <c r="E34" s="189"/>
      <c r="F34" s="190"/>
      <c r="G34" s="282">
        <f t="shared" si="0"/>
        <v>0</v>
      </c>
      <c r="H34" s="157"/>
      <c r="I34" s="157"/>
      <c r="J34" s="157"/>
      <c r="K34" s="157"/>
      <c r="L34" s="157"/>
    </row>
    <row r="35" spans="1:12" ht="12" customHeight="1" x14ac:dyDescent="0.2">
      <c r="A35" s="280" t="s">
        <v>303</v>
      </c>
      <c r="B35" s="281" t="s">
        <v>304</v>
      </c>
      <c r="C35" s="186"/>
      <c r="D35" s="186"/>
      <c r="E35" s="189"/>
      <c r="F35" s="190"/>
      <c r="G35" s="282">
        <f t="shared" si="0"/>
        <v>0</v>
      </c>
      <c r="H35" s="157"/>
      <c r="I35" s="157"/>
      <c r="J35" s="157"/>
      <c r="K35" s="157"/>
      <c r="L35" s="157"/>
    </row>
    <row r="36" spans="1:12" ht="12" customHeight="1" x14ac:dyDescent="0.2">
      <c r="A36" s="280" t="s">
        <v>305</v>
      </c>
      <c r="B36" s="281" t="s">
        <v>306</v>
      </c>
      <c r="C36" s="186"/>
      <c r="D36" s="186"/>
      <c r="E36" s="189"/>
      <c r="F36" s="190"/>
      <c r="G36" s="282">
        <f t="shared" si="0"/>
        <v>0</v>
      </c>
      <c r="H36" s="157"/>
      <c r="I36" s="157"/>
      <c r="J36" s="157"/>
      <c r="K36" s="157"/>
      <c r="L36" s="157"/>
    </row>
    <row r="37" spans="1:12" ht="12" customHeight="1" x14ac:dyDescent="0.2">
      <c r="A37" s="280" t="s">
        <v>307</v>
      </c>
      <c r="B37" s="281" t="s">
        <v>308</v>
      </c>
      <c r="C37" s="186"/>
      <c r="D37" s="186"/>
      <c r="E37" s="189"/>
      <c r="F37" s="190"/>
      <c r="G37" s="282">
        <f t="shared" si="0"/>
        <v>0</v>
      </c>
      <c r="H37" s="157"/>
      <c r="I37" s="157"/>
      <c r="J37" s="157"/>
      <c r="K37" s="157"/>
      <c r="L37" s="157"/>
    </row>
    <row r="38" spans="1:12" ht="12" customHeight="1" x14ac:dyDescent="0.2">
      <c r="A38" s="280" t="s">
        <v>309</v>
      </c>
      <c r="B38" s="281" t="s">
        <v>310</v>
      </c>
      <c r="C38" s="186"/>
      <c r="D38" s="186"/>
      <c r="E38" s="189"/>
      <c r="F38" s="190"/>
      <c r="G38" s="282">
        <f t="shared" si="0"/>
        <v>0</v>
      </c>
      <c r="H38" s="157"/>
      <c r="I38" s="157"/>
      <c r="J38" s="157"/>
      <c r="K38" s="157"/>
      <c r="L38" s="157"/>
    </row>
    <row r="39" spans="1:12" ht="12" customHeight="1" x14ac:dyDescent="0.2">
      <c r="A39" s="221"/>
      <c r="B39" s="222"/>
      <c r="C39" s="186"/>
      <c r="D39" s="186"/>
      <c r="E39" s="189"/>
      <c r="F39" s="190"/>
      <c r="G39" s="282">
        <f>+F39-E39</f>
        <v>0</v>
      </c>
      <c r="H39" s="157"/>
      <c r="I39" s="157"/>
      <c r="J39" s="157"/>
      <c r="K39" s="157"/>
      <c r="L39" s="157"/>
    </row>
    <row r="40" spans="1:12" ht="12" customHeight="1" x14ac:dyDescent="0.2">
      <c r="A40" s="221"/>
      <c r="B40" s="222"/>
      <c r="C40" s="186"/>
      <c r="D40" s="186"/>
      <c r="E40" s="189"/>
      <c r="F40" s="190"/>
      <c r="G40" s="282">
        <f t="shared" si="0"/>
        <v>0</v>
      </c>
      <c r="H40" s="157"/>
      <c r="I40" s="157"/>
      <c r="J40" s="157"/>
      <c r="K40" s="157"/>
      <c r="L40" s="157"/>
    </row>
    <row r="41" spans="1:12" ht="12" customHeight="1" thickBot="1" x14ac:dyDescent="0.25">
      <c r="A41" s="1100" t="s">
        <v>0</v>
      </c>
      <c r="B41" s="1101"/>
      <c r="C41" s="288">
        <f>SUM(C33:C40)</f>
        <v>0</v>
      </c>
      <c r="D41" s="288">
        <f>SUM(D33:D40)</f>
        <v>0</v>
      </c>
      <c r="E41" s="289">
        <f>SUM(E33:E40)</f>
        <v>0</v>
      </c>
      <c r="F41" s="290">
        <f>SUM(F33:F40)</f>
        <v>0</v>
      </c>
      <c r="G41" s="287">
        <f>SUM(G33:G40)</f>
        <v>0</v>
      </c>
      <c r="H41" s="157"/>
      <c r="I41" s="157"/>
      <c r="J41" s="157"/>
      <c r="K41" s="157"/>
      <c r="L41" s="157"/>
    </row>
    <row r="42" spans="1:12" ht="12" customHeight="1" thickTop="1" x14ac:dyDescent="0.2">
      <c r="A42" s="1107" t="s">
        <v>311</v>
      </c>
      <c r="B42" s="1108"/>
      <c r="C42" s="1108"/>
      <c r="D42" s="1108"/>
      <c r="E42" s="1108"/>
      <c r="F42" s="1108"/>
      <c r="G42" s="1109"/>
      <c r="H42" s="157"/>
      <c r="I42" s="157"/>
      <c r="J42" s="157"/>
      <c r="K42" s="157"/>
      <c r="L42" s="157"/>
    </row>
    <row r="43" spans="1:12" ht="12" customHeight="1" x14ac:dyDescent="0.2">
      <c r="A43" s="280" t="s">
        <v>312</v>
      </c>
      <c r="B43" s="281" t="s">
        <v>313</v>
      </c>
      <c r="C43" s="186"/>
      <c r="D43" s="186"/>
      <c r="E43" s="189"/>
      <c r="F43" s="190"/>
      <c r="G43" s="282">
        <f t="shared" si="0"/>
        <v>0</v>
      </c>
      <c r="H43" s="157"/>
      <c r="I43" s="157"/>
      <c r="J43" s="157"/>
      <c r="K43" s="157"/>
      <c r="L43" s="157"/>
    </row>
    <row r="44" spans="1:12" ht="12" customHeight="1" x14ac:dyDescent="0.2">
      <c r="A44" s="280" t="s">
        <v>314</v>
      </c>
      <c r="B44" s="291" t="s">
        <v>315</v>
      </c>
      <c r="C44" s="186"/>
      <c r="D44" s="186"/>
      <c r="E44" s="189"/>
      <c r="F44" s="190"/>
      <c r="G44" s="282">
        <f t="shared" si="0"/>
        <v>0</v>
      </c>
      <c r="H44" s="157"/>
      <c r="I44" s="157"/>
      <c r="J44" s="157"/>
      <c r="K44" s="157"/>
      <c r="L44" s="157"/>
    </row>
    <row r="45" spans="1:12" ht="12" customHeight="1" x14ac:dyDescent="0.2">
      <c r="A45" s="280" t="s">
        <v>316</v>
      </c>
      <c r="B45" s="281" t="s">
        <v>317</v>
      </c>
      <c r="C45" s="186"/>
      <c r="D45" s="186"/>
      <c r="E45" s="189"/>
      <c r="F45" s="190"/>
      <c r="G45" s="282">
        <f t="shared" si="0"/>
        <v>0</v>
      </c>
      <c r="H45" s="157"/>
      <c r="I45" s="157"/>
      <c r="J45" s="157"/>
      <c r="K45" s="157"/>
      <c r="L45" s="157"/>
    </row>
    <row r="46" spans="1:12" ht="12" customHeight="1" x14ac:dyDescent="0.2">
      <c r="A46" s="280" t="s">
        <v>318</v>
      </c>
      <c r="B46" s="281" t="s">
        <v>319</v>
      </c>
      <c r="C46" s="186"/>
      <c r="D46" s="186"/>
      <c r="E46" s="189"/>
      <c r="F46" s="190"/>
      <c r="G46" s="282">
        <f t="shared" si="0"/>
        <v>0</v>
      </c>
      <c r="H46" s="157"/>
      <c r="I46" s="157"/>
      <c r="J46" s="157"/>
      <c r="K46" s="157"/>
      <c r="L46" s="157"/>
    </row>
    <row r="47" spans="1:12" ht="12" customHeight="1" x14ac:dyDescent="0.2">
      <c r="A47" s="280" t="s">
        <v>320</v>
      </c>
      <c r="B47" s="281" t="s">
        <v>321</v>
      </c>
      <c r="C47" s="186"/>
      <c r="D47" s="186"/>
      <c r="E47" s="189"/>
      <c r="F47" s="190"/>
      <c r="G47" s="282">
        <f t="shared" si="0"/>
        <v>0</v>
      </c>
      <c r="H47" s="157"/>
      <c r="I47" s="157"/>
      <c r="J47" s="157"/>
      <c r="K47" s="157"/>
      <c r="L47" s="157"/>
    </row>
    <row r="48" spans="1:12" ht="12" customHeight="1" x14ac:dyDescent="0.2">
      <c r="A48" s="280" t="s">
        <v>322</v>
      </c>
      <c r="B48" s="281" t="s">
        <v>48</v>
      </c>
      <c r="C48" s="186"/>
      <c r="D48" s="186"/>
      <c r="E48" s="189"/>
      <c r="F48" s="190"/>
      <c r="G48" s="282">
        <f t="shared" si="0"/>
        <v>0</v>
      </c>
      <c r="H48" s="157"/>
      <c r="I48" s="157"/>
      <c r="J48" s="157"/>
      <c r="K48" s="157"/>
      <c r="L48" s="157"/>
    </row>
    <row r="49" spans="1:12" ht="12" customHeight="1" x14ac:dyDescent="0.2">
      <c r="A49" s="280" t="s">
        <v>323</v>
      </c>
      <c r="B49" s="281" t="s">
        <v>324</v>
      </c>
      <c r="C49" s="186"/>
      <c r="D49" s="186"/>
      <c r="E49" s="189"/>
      <c r="F49" s="190"/>
      <c r="G49" s="282">
        <f t="shared" si="0"/>
        <v>0</v>
      </c>
      <c r="H49" s="157"/>
      <c r="I49" s="157"/>
      <c r="J49" s="157"/>
      <c r="K49" s="157"/>
      <c r="L49" s="157"/>
    </row>
    <row r="50" spans="1:12" ht="12" customHeight="1" x14ac:dyDescent="0.2">
      <c r="A50" s="280" t="s">
        <v>325</v>
      </c>
      <c r="B50" s="281" t="s">
        <v>326</v>
      </c>
      <c r="C50" s="186"/>
      <c r="D50" s="186"/>
      <c r="E50" s="189"/>
      <c r="F50" s="190"/>
      <c r="G50" s="282">
        <f t="shared" si="0"/>
        <v>0</v>
      </c>
      <c r="H50" s="157"/>
      <c r="I50" s="157"/>
      <c r="J50" s="157"/>
      <c r="K50" s="157"/>
      <c r="L50" s="157"/>
    </row>
    <row r="51" spans="1:12" ht="12" customHeight="1" x14ac:dyDescent="0.2">
      <c r="A51" s="221"/>
      <c r="B51" s="222"/>
      <c r="C51" s="186"/>
      <c r="D51" s="186"/>
      <c r="E51" s="189"/>
      <c r="F51" s="190"/>
      <c r="G51" s="282">
        <f t="shared" si="0"/>
        <v>0</v>
      </c>
      <c r="H51" s="157"/>
      <c r="I51" s="157"/>
      <c r="J51" s="157"/>
      <c r="K51" s="157"/>
      <c r="L51" s="157"/>
    </row>
    <row r="52" spans="1:12" ht="12" customHeight="1" x14ac:dyDescent="0.2">
      <c r="A52" s="221"/>
      <c r="B52" s="222"/>
      <c r="C52" s="186"/>
      <c r="D52" s="186"/>
      <c r="E52" s="189"/>
      <c r="F52" s="190"/>
      <c r="G52" s="282">
        <f t="shared" si="0"/>
        <v>0</v>
      </c>
      <c r="H52" s="157"/>
      <c r="I52" s="157"/>
      <c r="J52" s="157"/>
      <c r="K52" s="157"/>
      <c r="L52" s="157"/>
    </row>
    <row r="53" spans="1:12" ht="12" customHeight="1" thickBot="1" x14ac:dyDescent="0.25">
      <c r="A53" s="1100" t="s">
        <v>0</v>
      </c>
      <c r="B53" s="1101"/>
      <c r="C53" s="288">
        <f>SUM(C43:C52)</f>
        <v>0</v>
      </c>
      <c r="D53" s="288">
        <f>SUM(D43:D52)</f>
        <v>0</v>
      </c>
      <c r="E53" s="289">
        <f>SUM(E43:E52)</f>
        <v>0</v>
      </c>
      <c r="F53" s="290">
        <f>SUM(F43:F52)</f>
        <v>0</v>
      </c>
      <c r="G53" s="287">
        <f>SUM(G43:G52)</f>
        <v>0</v>
      </c>
      <c r="H53" s="157"/>
      <c r="I53" s="157"/>
      <c r="J53" s="157"/>
      <c r="K53" s="157"/>
      <c r="L53" s="157"/>
    </row>
    <row r="54" spans="1:12" ht="12" customHeight="1" thickTop="1" x14ac:dyDescent="0.2">
      <c r="A54" s="1110" t="s">
        <v>327</v>
      </c>
      <c r="B54" s="1108"/>
      <c r="C54" s="1108"/>
      <c r="D54" s="1108"/>
      <c r="E54" s="1108"/>
      <c r="F54" s="1108"/>
      <c r="G54" s="1109"/>
      <c r="H54" s="157"/>
      <c r="I54" s="157"/>
      <c r="J54" s="157"/>
      <c r="K54" s="157"/>
      <c r="L54" s="157"/>
    </row>
    <row r="55" spans="1:12" ht="12" customHeight="1" x14ac:dyDescent="0.2">
      <c r="A55" s="280" t="s">
        <v>328</v>
      </c>
      <c r="B55" s="292" t="s">
        <v>329</v>
      </c>
      <c r="C55" s="186"/>
      <c r="D55" s="186"/>
      <c r="E55" s="189"/>
      <c r="F55" s="190"/>
      <c r="G55" s="282">
        <f>+F55-E55</f>
        <v>0</v>
      </c>
      <c r="H55" s="157"/>
      <c r="I55" s="157"/>
      <c r="J55" s="157"/>
      <c r="K55" s="157"/>
      <c r="L55" s="157"/>
    </row>
    <row r="56" spans="1:12" ht="12" customHeight="1" x14ac:dyDescent="0.2">
      <c r="A56" s="280" t="s">
        <v>330</v>
      </c>
      <c r="B56" s="281" t="s">
        <v>331</v>
      </c>
      <c r="C56" s="186"/>
      <c r="D56" s="186"/>
      <c r="E56" s="189"/>
      <c r="F56" s="190"/>
      <c r="G56" s="282">
        <f>+F56-E56</f>
        <v>0</v>
      </c>
      <c r="H56" s="157"/>
      <c r="I56" s="157"/>
      <c r="J56" s="157"/>
      <c r="K56" s="157"/>
      <c r="L56" s="157"/>
    </row>
    <row r="57" spans="1:12" ht="12" customHeight="1" x14ac:dyDescent="0.2">
      <c r="A57" s="221"/>
      <c r="B57" s="222"/>
      <c r="C57" s="186"/>
      <c r="D57" s="186"/>
      <c r="E57" s="189"/>
      <c r="F57" s="190"/>
      <c r="G57" s="282">
        <f>+F57-E57</f>
        <v>0</v>
      </c>
      <c r="H57" s="157"/>
      <c r="I57" s="157"/>
      <c r="J57" s="157"/>
      <c r="K57" s="157"/>
      <c r="L57" s="157"/>
    </row>
    <row r="58" spans="1:12" ht="12" customHeight="1" x14ac:dyDescent="0.2">
      <c r="A58" s="221"/>
      <c r="B58" s="222"/>
      <c r="C58" s="186"/>
      <c r="D58" s="186"/>
      <c r="E58" s="189"/>
      <c r="F58" s="190"/>
      <c r="G58" s="282">
        <f>+F58-E58</f>
        <v>0</v>
      </c>
      <c r="H58" s="157"/>
      <c r="I58" s="157"/>
      <c r="J58" s="157"/>
      <c r="K58" s="157"/>
      <c r="L58" s="157"/>
    </row>
    <row r="59" spans="1:12" ht="12" customHeight="1" x14ac:dyDescent="0.2">
      <c r="A59" s="221"/>
      <c r="B59" s="222"/>
      <c r="C59" s="186"/>
      <c r="D59" s="186"/>
      <c r="E59" s="189"/>
      <c r="F59" s="190"/>
      <c r="G59" s="282">
        <f>+F59-E59</f>
        <v>0</v>
      </c>
      <c r="H59" s="157"/>
      <c r="I59" s="157"/>
      <c r="J59" s="157"/>
      <c r="K59" s="157"/>
      <c r="L59" s="157"/>
    </row>
    <row r="60" spans="1:12" ht="12" customHeight="1" thickBot="1" x14ac:dyDescent="0.25">
      <c r="A60" s="1100" t="s">
        <v>0</v>
      </c>
      <c r="B60" s="1101"/>
      <c r="C60" s="288">
        <f>SUM(C55:C59)</f>
        <v>0</v>
      </c>
      <c r="D60" s="288">
        <f>SUM(D55:D59)</f>
        <v>0</v>
      </c>
      <c r="E60" s="289">
        <f>SUM(E55:E59)</f>
        <v>0</v>
      </c>
      <c r="F60" s="290">
        <f>SUM(F55:F59)</f>
        <v>0</v>
      </c>
      <c r="G60" s="287">
        <f>SUM(G55:G59)</f>
        <v>0</v>
      </c>
      <c r="H60" s="157"/>
      <c r="I60" s="157"/>
      <c r="J60" s="157"/>
      <c r="K60" s="157"/>
      <c r="L60" s="157"/>
    </row>
    <row r="61" spans="1:12" ht="10.5" customHeight="1" thickTop="1" x14ac:dyDescent="0.2">
      <c r="A61" s="293" t="s">
        <v>332</v>
      </c>
      <c r="B61" s="294"/>
      <c r="C61" s="294"/>
      <c r="D61" s="294"/>
      <c r="E61" s="294"/>
      <c r="F61" s="294"/>
      <c r="G61" s="294"/>
      <c r="H61" s="157"/>
      <c r="I61" s="157"/>
      <c r="J61" s="157"/>
      <c r="K61" s="157"/>
      <c r="L61" s="157"/>
    </row>
  </sheetData>
  <mergeCells count="30">
    <mergeCell ref="A7:B7"/>
    <mergeCell ref="D7:G8"/>
    <mergeCell ref="A8:B8"/>
    <mergeCell ref="A1:C1"/>
    <mergeCell ref="D1:G1"/>
    <mergeCell ref="A2:C2"/>
    <mergeCell ref="D2:G2"/>
    <mergeCell ref="A3:C3"/>
    <mergeCell ref="D3:G3"/>
    <mergeCell ref="A4:G4"/>
    <mergeCell ref="A5:B5"/>
    <mergeCell ref="D5:F5"/>
    <mergeCell ref="A6:B6"/>
    <mergeCell ref="D6:F6"/>
    <mergeCell ref="A9:G9"/>
    <mergeCell ref="A14:G14"/>
    <mergeCell ref="A22:A23"/>
    <mergeCell ref="B22:B23"/>
    <mergeCell ref="C22:C23"/>
    <mergeCell ref="D22:D23"/>
    <mergeCell ref="E22:E23"/>
    <mergeCell ref="F22:F23"/>
    <mergeCell ref="G22:G23"/>
    <mergeCell ref="A60:B60"/>
    <mergeCell ref="A31:B31"/>
    <mergeCell ref="A32:G32"/>
    <mergeCell ref="A41:B41"/>
    <mergeCell ref="A42:G42"/>
    <mergeCell ref="A53:B53"/>
    <mergeCell ref="A54:G54"/>
  </mergeCells>
  <printOptions horizontalCentered="1"/>
  <pageMargins left="0.35" right="0.35" top="0.35" bottom="0.35" header="0" footer="0"/>
  <pageSetup orientation="portrait" r:id="rId1"/>
  <headerFooter alignWithMargins="0"/>
  <ignoredErrors>
    <ignoredError sqref="A13:G13 A15:A23 A33:A38 A43:A50 A55:A5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ntry="1">
    <tabColor rgb="FF00B0F0"/>
    <pageSetUpPr fitToPage="1"/>
  </sheetPr>
  <dimension ref="A1:M61"/>
  <sheetViews>
    <sheetView showZeros="0" zoomScale="110" zoomScaleNormal="110" zoomScaleSheetLayoutView="100" workbookViewId="0">
      <selection activeCell="B20" sqref="B20"/>
    </sheetView>
  </sheetViews>
  <sheetFormatPr defaultRowHeight="12.75" x14ac:dyDescent="0.2"/>
  <cols>
    <col min="1" max="1" width="4.28515625" customWidth="1"/>
    <col min="2" max="2" width="30.7109375" customWidth="1"/>
    <col min="3" max="7" width="11.140625" customWidth="1"/>
    <col min="8" max="8" width="10.7109375" customWidth="1"/>
  </cols>
  <sheetData>
    <row r="1" spans="1:13" ht="15.75" x14ac:dyDescent="0.25">
      <c r="A1" s="1152" t="s">
        <v>1</v>
      </c>
      <c r="B1" s="1153"/>
      <c r="C1" s="1153"/>
      <c r="D1" s="1154"/>
      <c r="E1" s="1152" t="s">
        <v>390</v>
      </c>
      <c r="F1" s="1153"/>
      <c r="G1" s="1153"/>
      <c r="H1" s="1154"/>
      <c r="I1" s="157"/>
      <c r="J1" s="157"/>
      <c r="K1" s="157"/>
      <c r="L1" s="157"/>
      <c r="M1" s="157"/>
    </row>
    <row r="2" spans="1:13" ht="15.75" x14ac:dyDescent="0.25">
      <c r="A2" s="1155"/>
      <c r="B2" s="1156"/>
      <c r="C2" s="1156"/>
      <c r="D2" s="1157"/>
      <c r="E2" s="1131" t="s">
        <v>333</v>
      </c>
      <c r="F2" s="1131"/>
      <c r="G2" s="1131"/>
      <c r="H2" s="1131"/>
      <c r="I2" s="157"/>
      <c r="J2" s="157"/>
      <c r="K2" s="157"/>
      <c r="L2" s="157"/>
      <c r="M2" s="157"/>
    </row>
    <row r="3" spans="1:13" ht="15.75" x14ac:dyDescent="0.25">
      <c r="A3" s="1158" t="s">
        <v>455</v>
      </c>
      <c r="B3" s="1159"/>
      <c r="C3" s="1159"/>
      <c r="D3" s="1160"/>
      <c r="E3" s="1133" t="s">
        <v>389</v>
      </c>
      <c r="F3" s="1133"/>
      <c r="G3" s="1133"/>
      <c r="H3" s="1133"/>
      <c r="I3" s="157"/>
      <c r="J3" s="157"/>
      <c r="K3" s="157"/>
      <c r="L3" s="157"/>
      <c r="M3" s="157"/>
    </row>
    <row r="4" spans="1:13" ht="4.5" customHeight="1" x14ac:dyDescent="0.2">
      <c r="A4" s="1134"/>
      <c r="B4" s="1135"/>
      <c r="C4" s="1135"/>
      <c r="D4" s="1135"/>
      <c r="E4" s="1135"/>
      <c r="F4" s="1135"/>
      <c r="G4" s="1135"/>
      <c r="H4" s="1136"/>
      <c r="I4" s="157"/>
      <c r="J4" s="157"/>
      <c r="K4" s="157"/>
      <c r="L4" s="157"/>
      <c r="M4" s="157"/>
    </row>
    <row r="5" spans="1:13" ht="9.75" customHeight="1" x14ac:dyDescent="0.2">
      <c r="A5" s="1146" t="s">
        <v>6</v>
      </c>
      <c r="B5" s="1147"/>
      <c r="C5" s="1148"/>
      <c r="D5" s="266" t="s">
        <v>7</v>
      </c>
      <c r="E5" s="1146" t="s">
        <v>9</v>
      </c>
      <c r="F5" s="1147"/>
      <c r="G5" s="1148"/>
      <c r="H5" s="135" t="s">
        <v>7</v>
      </c>
      <c r="I5" s="157"/>
      <c r="J5" s="157"/>
      <c r="K5" s="157"/>
      <c r="L5" s="157"/>
      <c r="M5" s="157"/>
    </row>
    <row r="6" spans="1:13" ht="15" customHeight="1" x14ac:dyDescent="0.2">
      <c r="A6" s="1008" t="s">
        <v>672</v>
      </c>
      <c r="B6" s="1013"/>
      <c r="C6" s="1009"/>
      <c r="D6" s="167" t="s">
        <v>499</v>
      </c>
      <c r="E6" s="1010" t="s">
        <v>504</v>
      </c>
      <c r="F6" s="1011"/>
      <c r="G6" s="1012"/>
      <c r="H6" s="167" t="s">
        <v>406</v>
      </c>
      <c r="I6" s="157"/>
      <c r="J6" s="157"/>
      <c r="K6" s="157"/>
      <c r="L6" s="157"/>
      <c r="M6" s="157"/>
    </row>
    <row r="7" spans="1:13" ht="9.75" customHeight="1" x14ac:dyDescent="0.2">
      <c r="A7" s="1149" t="s">
        <v>8</v>
      </c>
      <c r="B7" s="1150"/>
      <c r="C7" s="1151"/>
      <c r="D7" s="267" t="s">
        <v>7</v>
      </c>
      <c r="E7" s="1124"/>
      <c r="F7" s="1125"/>
      <c r="G7" s="1125"/>
      <c r="H7" s="1126"/>
      <c r="I7" s="157"/>
      <c r="J7" s="157"/>
      <c r="K7" s="157"/>
      <c r="L7" s="157"/>
      <c r="M7" s="157"/>
    </row>
    <row r="8" spans="1:13" ht="15" customHeight="1" x14ac:dyDescent="0.2">
      <c r="A8" s="1008" t="s">
        <v>505</v>
      </c>
      <c r="B8" s="1013"/>
      <c r="C8" s="1009"/>
      <c r="D8" s="167" t="s">
        <v>406</v>
      </c>
      <c r="E8" s="1127"/>
      <c r="F8" s="1128"/>
      <c r="G8" s="1128"/>
      <c r="H8" s="1129"/>
      <c r="I8" s="157"/>
      <c r="J8" s="157"/>
      <c r="K8" s="157"/>
      <c r="L8" s="157"/>
      <c r="M8" s="157"/>
    </row>
    <row r="9" spans="1:13" ht="4.5" customHeight="1" x14ac:dyDescent="0.2">
      <c r="A9" s="1110"/>
      <c r="B9" s="1108"/>
      <c r="C9" s="1108"/>
      <c r="D9" s="1108"/>
      <c r="E9" s="1108"/>
      <c r="F9" s="1108"/>
      <c r="G9" s="1108"/>
      <c r="H9" s="1109"/>
      <c r="I9" s="157"/>
      <c r="J9" s="157"/>
      <c r="K9" s="157"/>
      <c r="L9" s="157"/>
      <c r="M9" s="157"/>
    </row>
    <row r="10" spans="1:13" ht="12" customHeight="1" x14ac:dyDescent="0.2">
      <c r="A10" s="295"/>
      <c r="B10" s="1044"/>
      <c r="C10" s="1045"/>
      <c r="D10" s="296" t="s">
        <v>448</v>
      </c>
      <c r="E10" s="297" t="s">
        <v>451</v>
      </c>
      <c r="F10" s="298" t="s">
        <v>451</v>
      </c>
      <c r="G10" s="299" t="s">
        <v>456</v>
      </c>
      <c r="H10" s="300" t="s">
        <v>24</v>
      </c>
      <c r="I10" s="157"/>
      <c r="J10" s="157"/>
      <c r="K10" s="157"/>
      <c r="L10" s="157"/>
      <c r="M10" s="157"/>
    </row>
    <row r="11" spans="1:13" ht="12" customHeight="1" x14ac:dyDescent="0.2">
      <c r="A11" s="301"/>
      <c r="B11" s="1022"/>
      <c r="C11" s="1023"/>
      <c r="D11" s="296" t="s">
        <v>3</v>
      </c>
      <c r="E11" s="301" t="s">
        <v>25</v>
      </c>
      <c r="F11" s="302" t="s">
        <v>26</v>
      </c>
      <c r="G11" s="303" t="s">
        <v>6</v>
      </c>
      <c r="H11" s="304" t="s">
        <v>28</v>
      </c>
      <c r="I11" s="157"/>
      <c r="J11" s="157"/>
      <c r="K11" s="157"/>
      <c r="L11" s="157"/>
      <c r="M11" s="157"/>
    </row>
    <row r="12" spans="1:13" ht="12" customHeight="1" x14ac:dyDescent="0.2">
      <c r="A12" s="301" t="s">
        <v>29</v>
      </c>
      <c r="B12" s="1022" t="s">
        <v>30</v>
      </c>
      <c r="C12" s="1023"/>
      <c r="D12" s="301" t="s">
        <v>31</v>
      </c>
      <c r="E12" s="301" t="s">
        <v>32</v>
      </c>
      <c r="F12" s="302" t="s">
        <v>31</v>
      </c>
      <c r="G12" s="303" t="s">
        <v>66</v>
      </c>
      <c r="H12" s="304" t="s">
        <v>33</v>
      </c>
      <c r="I12" s="157"/>
      <c r="J12" s="157"/>
      <c r="K12" s="157"/>
      <c r="L12" s="157"/>
      <c r="M12" s="157"/>
    </row>
    <row r="13" spans="1:13" ht="10.5" customHeight="1" x14ac:dyDescent="0.2">
      <c r="A13" s="276" t="s">
        <v>11</v>
      </c>
      <c r="B13" s="1026" t="s">
        <v>12</v>
      </c>
      <c r="C13" s="1027"/>
      <c r="D13" s="276" t="s">
        <v>13</v>
      </c>
      <c r="E13" s="276" t="s">
        <v>14</v>
      </c>
      <c r="F13" s="277" t="s">
        <v>15</v>
      </c>
      <c r="G13" s="278" t="s">
        <v>16</v>
      </c>
      <c r="H13" s="279" t="s">
        <v>17</v>
      </c>
      <c r="I13" s="157"/>
      <c r="J13" s="157"/>
      <c r="K13" s="157"/>
      <c r="L13" s="157"/>
      <c r="M13" s="157"/>
    </row>
    <row r="14" spans="1:13" ht="13.5" customHeight="1" x14ac:dyDescent="0.2">
      <c r="A14" s="305" t="s">
        <v>383</v>
      </c>
      <c r="B14" s="1145" t="s">
        <v>392</v>
      </c>
      <c r="C14" s="1145"/>
      <c r="D14" s="207"/>
      <c r="E14" s="207"/>
      <c r="F14" s="208"/>
      <c r="G14" s="223"/>
      <c r="H14" s="306">
        <f>+G14-F14</f>
        <v>0</v>
      </c>
      <c r="I14" s="157"/>
      <c r="J14" s="157"/>
      <c r="K14" s="157"/>
      <c r="L14" s="157"/>
      <c r="M14" s="157"/>
    </row>
    <row r="15" spans="1:13" ht="13.5" customHeight="1" x14ac:dyDescent="0.2">
      <c r="A15" s="305">
        <v>290</v>
      </c>
      <c r="B15" s="1145" t="s">
        <v>230</v>
      </c>
      <c r="C15" s="1145"/>
      <c r="D15" s="207"/>
      <c r="E15" s="207"/>
      <c r="F15" s="208"/>
      <c r="G15" s="223"/>
      <c r="H15" s="306">
        <f>+G15-F15</f>
        <v>0</v>
      </c>
      <c r="I15" s="157"/>
      <c r="J15" s="157"/>
      <c r="K15" s="157"/>
      <c r="L15" s="157"/>
      <c r="M15" s="157"/>
    </row>
    <row r="16" spans="1:13" ht="4.5" customHeight="1" x14ac:dyDescent="0.2">
      <c r="A16" s="1110"/>
      <c r="B16" s="1108"/>
      <c r="C16" s="1108"/>
      <c r="D16" s="1108"/>
      <c r="E16" s="1108"/>
      <c r="F16" s="1108"/>
      <c r="G16" s="1108"/>
      <c r="H16" s="1109"/>
      <c r="I16" s="157"/>
      <c r="J16" s="157"/>
      <c r="K16" s="157"/>
      <c r="L16" s="157"/>
      <c r="M16" s="157"/>
    </row>
    <row r="17" spans="1:13" ht="12" customHeight="1" x14ac:dyDescent="0.2">
      <c r="A17" s="301" t="s">
        <v>334</v>
      </c>
      <c r="B17" s="301" t="s">
        <v>336</v>
      </c>
      <c r="C17" s="296" t="s">
        <v>448</v>
      </c>
      <c r="D17" s="297" t="s">
        <v>451</v>
      </c>
      <c r="E17" s="298" t="s">
        <v>451</v>
      </c>
      <c r="F17" s="299" t="s">
        <v>456</v>
      </c>
      <c r="G17" s="1140" t="s">
        <v>432</v>
      </c>
      <c r="H17" s="1045"/>
      <c r="I17" s="157"/>
      <c r="J17" s="157"/>
      <c r="K17" s="157"/>
      <c r="L17" s="157"/>
      <c r="M17" s="157"/>
    </row>
    <row r="18" spans="1:13" ht="12" customHeight="1" x14ac:dyDescent="0.2">
      <c r="A18" s="301" t="s">
        <v>335</v>
      </c>
      <c r="B18" s="301" t="s">
        <v>337</v>
      </c>
      <c r="C18" s="301" t="s">
        <v>3</v>
      </c>
      <c r="D18" s="301" t="s">
        <v>25</v>
      </c>
      <c r="E18" s="311" t="s">
        <v>26</v>
      </c>
      <c r="F18" s="303" t="s">
        <v>6</v>
      </c>
      <c r="G18" s="1141" t="s">
        <v>433</v>
      </c>
      <c r="H18" s="1023"/>
      <c r="I18" s="157"/>
      <c r="J18" s="157"/>
      <c r="K18" s="157"/>
      <c r="L18" s="157"/>
      <c r="M18" s="157"/>
    </row>
    <row r="19" spans="1:13" ht="12" customHeight="1" x14ac:dyDescent="0.2">
      <c r="A19" s="307" t="s">
        <v>2</v>
      </c>
      <c r="B19" s="307"/>
      <c r="C19" s="307" t="s">
        <v>31</v>
      </c>
      <c r="D19" s="307" t="s">
        <v>32</v>
      </c>
      <c r="E19" s="308" t="s">
        <v>31</v>
      </c>
      <c r="F19" s="309" t="s">
        <v>66</v>
      </c>
      <c r="G19" s="1142" t="s">
        <v>434</v>
      </c>
      <c r="H19" s="1143"/>
      <c r="I19" s="157"/>
      <c r="J19" s="157"/>
      <c r="K19" s="157"/>
      <c r="L19" s="157"/>
      <c r="M19" s="157"/>
    </row>
    <row r="20" spans="1:13" ht="12" customHeight="1" x14ac:dyDescent="0.2">
      <c r="A20" s="195"/>
      <c r="B20" s="224"/>
      <c r="C20" s="196"/>
      <c r="D20" s="196"/>
      <c r="E20" s="197"/>
      <c r="F20" s="199"/>
      <c r="G20" s="1144"/>
      <c r="H20" s="1076"/>
      <c r="I20" s="157"/>
      <c r="J20" s="157"/>
      <c r="K20" s="157"/>
      <c r="L20" s="157"/>
      <c r="M20" s="157"/>
    </row>
    <row r="21" spans="1:13" ht="12" customHeight="1" x14ac:dyDescent="0.2">
      <c r="A21" s="195"/>
      <c r="B21" s="224"/>
      <c r="C21" s="196"/>
      <c r="D21" s="196"/>
      <c r="E21" s="197"/>
      <c r="F21" s="199"/>
      <c r="G21" s="1138"/>
      <c r="H21" s="1048"/>
      <c r="I21" s="157"/>
      <c r="J21" s="157"/>
      <c r="K21" s="157"/>
      <c r="L21" s="157"/>
      <c r="M21" s="157"/>
    </row>
    <row r="22" spans="1:13" ht="12" customHeight="1" x14ac:dyDescent="0.2">
      <c r="A22" s="195"/>
      <c r="B22" s="224"/>
      <c r="C22" s="196"/>
      <c r="D22" s="196"/>
      <c r="E22" s="197"/>
      <c r="F22" s="199"/>
      <c r="G22" s="1138"/>
      <c r="H22" s="1048"/>
      <c r="I22" s="157"/>
      <c r="J22" s="157"/>
      <c r="K22" s="157"/>
      <c r="L22" s="157"/>
      <c r="M22" s="157"/>
    </row>
    <row r="23" spans="1:13" ht="12" customHeight="1" x14ac:dyDescent="0.2">
      <c r="A23" s="195"/>
      <c r="B23" s="224"/>
      <c r="C23" s="196"/>
      <c r="D23" s="196"/>
      <c r="E23" s="197"/>
      <c r="F23" s="199"/>
      <c r="G23" s="1138"/>
      <c r="H23" s="1048"/>
      <c r="I23" s="157"/>
      <c r="J23" s="157"/>
      <c r="K23" s="157"/>
      <c r="L23" s="157"/>
      <c r="M23" s="157"/>
    </row>
    <row r="24" spans="1:13" ht="12" customHeight="1" x14ac:dyDescent="0.2">
      <c r="A24" s="195"/>
      <c r="B24" s="224"/>
      <c r="C24" s="196"/>
      <c r="D24" s="196"/>
      <c r="E24" s="197"/>
      <c r="F24" s="199"/>
      <c r="G24" s="1138"/>
      <c r="H24" s="1048"/>
      <c r="I24" s="157"/>
      <c r="J24" s="157"/>
      <c r="K24" s="157"/>
      <c r="L24" s="157"/>
      <c r="M24" s="157"/>
    </row>
    <row r="25" spans="1:13" ht="12" customHeight="1" x14ac:dyDescent="0.2">
      <c r="A25" s="195"/>
      <c r="B25" s="224"/>
      <c r="C25" s="196"/>
      <c r="D25" s="196"/>
      <c r="E25" s="197"/>
      <c r="F25" s="199"/>
      <c r="G25" s="1138"/>
      <c r="H25" s="1048"/>
      <c r="I25" s="157"/>
      <c r="J25" s="157"/>
      <c r="K25" s="157"/>
      <c r="L25" s="157"/>
      <c r="M25" s="157"/>
    </row>
    <row r="26" spans="1:13" ht="12" customHeight="1" x14ac:dyDescent="0.2">
      <c r="A26" s="195"/>
      <c r="B26" s="224"/>
      <c r="C26" s="196"/>
      <c r="D26" s="196"/>
      <c r="E26" s="197"/>
      <c r="F26" s="199"/>
      <c r="G26" s="1138"/>
      <c r="H26" s="1048"/>
      <c r="I26" s="157"/>
      <c r="J26" s="157"/>
      <c r="K26" s="157"/>
      <c r="L26" s="157"/>
      <c r="M26" s="157"/>
    </row>
    <row r="27" spans="1:13" ht="12" customHeight="1" x14ac:dyDescent="0.2">
      <c r="A27" s="195"/>
      <c r="B27" s="224"/>
      <c r="C27" s="196"/>
      <c r="D27" s="196"/>
      <c r="E27" s="197"/>
      <c r="F27" s="199"/>
      <c r="G27" s="1138"/>
      <c r="H27" s="1048"/>
      <c r="I27" s="157"/>
      <c r="J27" s="157"/>
      <c r="K27" s="157"/>
      <c r="L27" s="157"/>
      <c r="M27" s="157"/>
    </row>
    <row r="28" spans="1:13" ht="12" customHeight="1" x14ac:dyDescent="0.2">
      <c r="A28" s="195"/>
      <c r="B28" s="224"/>
      <c r="C28" s="196"/>
      <c r="D28" s="196"/>
      <c r="E28" s="197"/>
      <c r="F28" s="199"/>
      <c r="G28" s="1138"/>
      <c r="H28" s="1048"/>
      <c r="I28" s="157"/>
      <c r="J28" s="157"/>
      <c r="K28" s="157"/>
      <c r="L28" s="157"/>
      <c r="M28" s="157"/>
    </row>
    <row r="29" spans="1:13" ht="12" customHeight="1" x14ac:dyDescent="0.2">
      <c r="A29" s="195"/>
      <c r="B29" s="224"/>
      <c r="C29" s="196"/>
      <c r="D29" s="196"/>
      <c r="E29" s="197"/>
      <c r="F29" s="199"/>
      <c r="G29" s="1138"/>
      <c r="H29" s="1048"/>
      <c r="I29" s="157"/>
      <c r="J29" s="157"/>
      <c r="K29" s="157"/>
      <c r="L29" s="157"/>
      <c r="M29" s="157"/>
    </row>
    <row r="30" spans="1:13" ht="12" customHeight="1" x14ac:dyDescent="0.2">
      <c r="A30" s="195"/>
      <c r="B30" s="224"/>
      <c r="C30" s="196"/>
      <c r="D30" s="196"/>
      <c r="E30" s="197"/>
      <c r="F30" s="199"/>
      <c r="G30" s="1138"/>
      <c r="H30" s="1048"/>
      <c r="I30" s="157"/>
      <c r="J30" s="157"/>
      <c r="K30" s="157"/>
      <c r="L30" s="157"/>
      <c r="M30" s="157"/>
    </row>
    <row r="31" spans="1:13" ht="12" customHeight="1" x14ac:dyDescent="0.2">
      <c r="A31" s="195"/>
      <c r="B31" s="224"/>
      <c r="C31" s="196"/>
      <c r="D31" s="196"/>
      <c r="E31" s="197"/>
      <c r="F31" s="199"/>
      <c r="G31" s="1138"/>
      <c r="H31" s="1048"/>
      <c r="I31" s="157"/>
      <c r="J31" s="157"/>
      <c r="K31" s="157"/>
      <c r="L31" s="157"/>
      <c r="M31" s="157"/>
    </row>
    <row r="32" spans="1:13" ht="12" customHeight="1" x14ac:dyDescent="0.2">
      <c r="A32" s="195"/>
      <c r="B32" s="224"/>
      <c r="C32" s="196"/>
      <c r="D32" s="196"/>
      <c r="E32" s="197"/>
      <c r="F32" s="199"/>
      <c r="G32" s="1138"/>
      <c r="H32" s="1048"/>
      <c r="I32" s="157"/>
      <c r="J32" s="157"/>
      <c r="K32" s="157"/>
      <c r="L32" s="157"/>
      <c r="M32" s="157"/>
    </row>
    <row r="33" spans="1:13" ht="12" customHeight="1" x14ac:dyDescent="0.2">
      <c r="A33" s="195"/>
      <c r="B33" s="224"/>
      <c r="C33" s="196"/>
      <c r="D33" s="196"/>
      <c r="E33" s="197"/>
      <c r="F33" s="199"/>
      <c r="G33" s="1138"/>
      <c r="H33" s="1048"/>
      <c r="I33" s="157"/>
      <c r="J33" s="157"/>
      <c r="K33" s="157"/>
      <c r="L33" s="157"/>
      <c r="M33" s="157"/>
    </row>
    <row r="34" spans="1:13" ht="12" customHeight="1" x14ac:dyDescent="0.2">
      <c r="A34" s="195"/>
      <c r="B34" s="224"/>
      <c r="C34" s="196"/>
      <c r="D34" s="196"/>
      <c r="E34" s="197"/>
      <c r="F34" s="199"/>
      <c r="G34" s="1138"/>
      <c r="H34" s="1048"/>
      <c r="I34" s="157"/>
      <c r="J34" s="157"/>
      <c r="K34" s="157"/>
      <c r="L34" s="157"/>
      <c r="M34" s="157"/>
    </row>
    <row r="35" spans="1:13" ht="12" customHeight="1" x14ac:dyDescent="0.2">
      <c r="A35" s="195"/>
      <c r="B35" s="224"/>
      <c r="C35" s="196"/>
      <c r="D35" s="196"/>
      <c r="E35" s="197"/>
      <c r="F35" s="199"/>
      <c r="G35" s="1138"/>
      <c r="H35" s="1048"/>
      <c r="I35" s="157"/>
      <c r="J35" s="157"/>
      <c r="K35" s="157"/>
      <c r="L35" s="157"/>
      <c r="M35" s="157"/>
    </row>
    <row r="36" spans="1:13" ht="12" customHeight="1" x14ac:dyDescent="0.2">
      <c r="A36" s="195"/>
      <c r="B36" s="224"/>
      <c r="C36" s="196"/>
      <c r="D36" s="196"/>
      <c r="E36" s="197"/>
      <c r="F36" s="199"/>
      <c r="G36" s="1138"/>
      <c r="H36" s="1048"/>
      <c r="I36" s="157"/>
      <c r="J36" s="157"/>
      <c r="K36" s="157"/>
      <c r="L36" s="157"/>
      <c r="M36" s="157"/>
    </row>
    <row r="37" spans="1:13" ht="12" customHeight="1" x14ac:dyDescent="0.2">
      <c r="A37" s="195"/>
      <c r="B37" s="224"/>
      <c r="C37" s="196"/>
      <c r="D37" s="196"/>
      <c r="E37" s="197"/>
      <c r="F37" s="199"/>
      <c r="G37" s="1138"/>
      <c r="H37" s="1048"/>
      <c r="I37" s="157"/>
      <c r="J37" s="157"/>
      <c r="K37" s="157"/>
      <c r="L37" s="157"/>
      <c r="M37" s="157"/>
    </row>
    <row r="38" spans="1:13" ht="12" customHeight="1" x14ac:dyDescent="0.2">
      <c r="A38" s="195"/>
      <c r="B38" s="224"/>
      <c r="C38" s="196"/>
      <c r="D38" s="196"/>
      <c r="E38" s="197"/>
      <c r="F38" s="199"/>
      <c r="G38" s="1138"/>
      <c r="H38" s="1048"/>
      <c r="I38" s="157"/>
      <c r="J38" s="157"/>
      <c r="K38" s="157"/>
      <c r="L38" s="157"/>
      <c r="M38" s="157"/>
    </row>
    <row r="39" spans="1:13" ht="12" customHeight="1" x14ac:dyDescent="0.2">
      <c r="A39" s="195"/>
      <c r="B39" s="224"/>
      <c r="C39" s="196"/>
      <c r="D39" s="196"/>
      <c r="E39" s="197"/>
      <c r="F39" s="199"/>
      <c r="G39" s="1138"/>
      <c r="H39" s="1048"/>
      <c r="I39" s="157"/>
      <c r="J39" s="157"/>
      <c r="K39" s="157"/>
      <c r="L39" s="157"/>
      <c r="M39" s="157"/>
    </row>
    <row r="40" spans="1:13" ht="12" customHeight="1" x14ac:dyDescent="0.2">
      <c r="A40" s="195"/>
      <c r="B40" s="224"/>
      <c r="C40" s="196"/>
      <c r="D40" s="196"/>
      <c r="E40" s="197"/>
      <c r="F40" s="199"/>
      <c r="G40" s="1138"/>
      <c r="H40" s="1048"/>
      <c r="I40" s="157"/>
      <c r="J40" s="157"/>
      <c r="K40" s="157"/>
      <c r="L40" s="157"/>
      <c r="M40" s="157"/>
    </row>
    <row r="41" spans="1:13" ht="12" customHeight="1" x14ac:dyDescent="0.2">
      <c r="A41" s="195"/>
      <c r="B41" s="224"/>
      <c r="C41" s="196"/>
      <c r="D41" s="196"/>
      <c r="E41" s="197"/>
      <c r="F41" s="199"/>
      <c r="G41" s="1138"/>
      <c r="H41" s="1048"/>
      <c r="I41" s="157"/>
      <c r="J41" s="157"/>
      <c r="K41" s="157"/>
      <c r="L41" s="157"/>
      <c r="M41" s="157"/>
    </row>
    <row r="42" spans="1:13" ht="12" customHeight="1" x14ac:dyDescent="0.2">
      <c r="A42" s="195"/>
      <c r="B42" s="224"/>
      <c r="C42" s="196"/>
      <c r="D42" s="196"/>
      <c r="E42" s="197"/>
      <c r="F42" s="199"/>
      <c r="G42" s="1138"/>
      <c r="H42" s="1048"/>
      <c r="I42" s="157"/>
      <c r="J42" s="157"/>
      <c r="K42" s="157"/>
      <c r="L42" s="157"/>
      <c r="M42" s="157"/>
    </row>
    <row r="43" spans="1:13" ht="12" customHeight="1" x14ac:dyDescent="0.2">
      <c r="A43" s="195"/>
      <c r="B43" s="224"/>
      <c r="C43" s="196"/>
      <c r="D43" s="196"/>
      <c r="E43" s="197"/>
      <c r="F43" s="199"/>
      <c r="G43" s="1138"/>
      <c r="H43" s="1048"/>
      <c r="I43" s="157"/>
      <c r="J43" s="157"/>
      <c r="K43" s="157"/>
      <c r="L43" s="157"/>
      <c r="M43" s="157"/>
    </row>
    <row r="44" spans="1:13" ht="12" customHeight="1" x14ac:dyDescent="0.2">
      <c r="A44" s="195"/>
      <c r="B44" s="224"/>
      <c r="C44" s="196"/>
      <c r="D44" s="196"/>
      <c r="E44" s="197"/>
      <c r="F44" s="199"/>
      <c r="G44" s="1138"/>
      <c r="H44" s="1048"/>
      <c r="I44" s="157"/>
      <c r="J44" s="157"/>
      <c r="K44" s="157"/>
      <c r="L44" s="157"/>
      <c r="M44" s="157"/>
    </row>
    <row r="45" spans="1:13" ht="12" customHeight="1" x14ac:dyDescent="0.2">
      <c r="A45" s="195"/>
      <c r="B45" s="224"/>
      <c r="C45" s="196"/>
      <c r="D45" s="196"/>
      <c r="E45" s="197"/>
      <c r="F45" s="199"/>
      <c r="G45" s="1138"/>
      <c r="H45" s="1048"/>
      <c r="I45" s="157"/>
      <c r="J45" s="157"/>
      <c r="K45" s="157"/>
      <c r="L45" s="157"/>
      <c r="M45" s="157"/>
    </row>
    <row r="46" spans="1:13" ht="12" customHeight="1" x14ac:dyDescent="0.2">
      <c r="A46" s="195"/>
      <c r="B46" s="224"/>
      <c r="C46" s="196"/>
      <c r="D46" s="196"/>
      <c r="E46" s="197"/>
      <c r="F46" s="199"/>
      <c r="G46" s="1138"/>
      <c r="H46" s="1048"/>
      <c r="I46" s="157"/>
      <c r="J46" s="157"/>
      <c r="K46" s="157"/>
      <c r="L46" s="157"/>
      <c r="M46" s="157"/>
    </row>
    <row r="47" spans="1:13" ht="12" customHeight="1" x14ac:dyDescent="0.2">
      <c r="A47" s="195"/>
      <c r="B47" s="224"/>
      <c r="C47" s="196"/>
      <c r="D47" s="196"/>
      <c r="E47" s="197"/>
      <c r="F47" s="199"/>
      <c r="G47" s="1138"/>
      <c r="H47" s="1048"/>
      <c r="I47" s="157"/>
      <c r="J47" s="157"/>
      <c r="K47" s="157"/>
      <c r="L47" s="157"/>
      <c r="M47" s="157"/>
    </row>
    <row r="48" spans="1:13" ht="12" customHeight="1" x14ac:dyDescent="0.2">
      <c r="A48" s="195"/>
      <c r="B48" s="224"/>
      <c r="C48" s="196"/>
      <c r="D48" s="196"/>
      <c r="E48" s="197"/>
      <c r="F48" s="199"/>
      <c r="G48" s="1138"/>
      <c r="H48" s="1048"/>
      <c r="I48" s="157"/>
      <c r="J48" s="157"/>
      <c r="K48" s="157"/>
      <c r="L48" s="157"/>
      <c r="M48" s="157"/>
    </row>
    <row r="49" spans="1:13" ht="12" customHeight="1" x14ac:dyDescent="0.2">
      <c r="A49" s="195"/>
      <c r="B49" s="224"/>
      <c r="C49" s="196"/>
      <c r="D49" s="196"/>
      <c r="E49" s="197"/>
      <c r="F49" s="199"/>
      <c r="G49" s="1138"/>
      <c r="H49" s="1048"/>
      <c r="I49" s="157"/>
      <c r="J49" s="157"/>
      <c r="K49" s="157"/>
      <c r="L49" s="157"/>
      <c r="M49" s="157"/>
    </row>
    <row r="50" spans="1:13" ht="12" customHeight="1" x14ac:dyDescent="0.2">
      <c r="A50" s="195"/>
      <c r="B50" s="224"/>
      <c r="C50" s="196"/>
      <c r="D50" s="196"/>
      <c r="E50" s="197"/>
      <c r="F50" s="199"/>
      <c r="G50" s="1138"/>
      <c r="H50" s="1048"/>
      <c r="I50" s="157"/>
      <c r="J50" s="157"/>
      <c r="K50" s="157"/>
      <c r="L50" s="157"/>
      <c r="M50" s="157"/>
    </row>
    <row r="51" spans="1:13" ht="12" customHeight="1" x14ac:dyDescent="0.2">
      <c r="A51" s="195"/>
      <c r="B51" s="224"/>
      <c r="C51" s="196"/>
      <c r="D51" s="196"/>
      <c r="E51" s="197"/>
      <c r="F51" s="199"/>
      <c r="G51" s="1138"/>
      <c r="H51" s="1048"/>
      <c r="I51" s="157"/>
      <c r="J51" s="157"/>
      <c r="K51" s="157"/>
      <c r="L51" s="157"/>
      <c r="M51" s="157"/>
    </row>
    <row r="52" spans="1:13" ht="12" customHeight="1" x14ac:dyDescent="0.2">
      <c r="A52" s="195"/>
      <c r="B52" s="224"/>
      <c r="C52" s="196"/>
      <c r="D52" s="196"/>
      <c r="E52" s="197"/>
      <c r="F52" s="199"/>
      <c r="G52" s="1138"/>
      <c r="H52" s="1048"/>
      <c r="I52" s="157"/>
      <c r="J52" s="157"/>
      <c r="K52" s="157"/>
      <c r="L52" s="157"/>
      <c r="M52" s="157"/>
    </row>
    <row r="53" spans="1:13" ht="12" customHeight="1" x14ac:dyDescent="0.2">
      <c r="A53" s="195"/>
      <c r="B53" s="224"/>
      <c r="C53" s="196"/>
      <c r="D53" s="196"/>
      <c r="E53" s="197"/>
      <c r="F53" s="199"/>
      <c r="G53" s="1138"/>
      <c r="H53" s="1048"/>
      <c r="I53" s="157"/>
      <c r="J53" s="157"/>
      <c r="K53" s="157"/>
      <c r="L53" s="157"/>
      <c r="M53" s="157"/>
    </row>
    <row r="54" spans="1:13" ht="12" customHeight="1" x14ac:dyDescent="0.2">
      <c r="A54" s="195"/>
      <c r="B54" s="224"/>
      <c r="C54" s="196"/>
      <c r="D54" s="196"/>
      <c r="E54" s="197"/>
      <c r="F54" s="199"/>
      <c r="G54" s="1138"/>
      <c r="H54" s="1048"/>
      <c r="I54" s="157"/>
      <c r="J54" s="157"/>
      <c r="K54" s="157"/>
      <c r="L54" s="157"/>
      <c r="M54" s="157"/>
    </row>
    <row r="55" spans="1:13" ht="12" customHeight="1" x14ac:dyDescent="0.2">
      <c r="A55" s="195"/>
      <c r="B55" s="224"/>
      <c r="C55" s="196"/>
      <c r="D55" s="196"/>
      <c r="E55" s="197"/>
      <c r="F55" s="199"/>
      <c r="G55" s="1138"/>
      <c r="H55" s="1048"/>
      <c r="I55" s="157"/>
      <c r="J55" s="157"/>
      <c r="K55" s="157"/>
      <c r="L55" s="157"/>
      <c r="M55" s="157"/>
    </row>
    <row r="56" spans="1:13" ht="12" customHeight="1" x14ac:dyDescent="0.2">
      <c r="A56" s="195"/>
      <c r="B56" s="224"/>
      <c r="C56" s="196"/>
      <c r="D56" s="196"/>
      <c r="E56" s="197"/>
      <c r="F56" s="199"/>
      <c r="G56" s="1138"/>
      <c r="H56" s="1048"/>
      <c r="I56" s="157"/>
      <c r="J56" s="157"/>
      <c r="K56" s="157"/>
      <c r="L56" s="157"/>
      <c r="M56" s="157"/>
    </row>
    <row r="57" spans="1:13" ht="12" customHeight="1" x14ac:dyDescent="0.2">
      <c r="A57" s="195"/>
      <c r="B57" s="224"/>
      <c r="C57" s="196"/>
      <c r="D57" s="196"/>
      <c r="E57" s="197"/>
      <c r="F57" s="199"/>
      <c r="G57" s="1138"/>
      <c r="H57" s="1048"/>
      <c r="I57" s="157"/>
      <c r="J57" s="157"/>
      <c r="K57" s="157"/>
      <c r="L57" s="157"/>
      <c r="M57" s="157"/>
    </row>
    <row r="58" spans="1:13" ht="12" customHeight="1" x14ac:dyDescent="0.2">
      <c r="A58" s="195"/>
      <c r="B58" s="224"/>
      <c r="C58" s="196"/>
      <c r="D58" s="196"/>
      <c r="E58" s="197"/>
      <c r="F58" s="199"/>
      <c r="G58" s="1138"/>
      <c r="H58" s="1048"/>
      <c r="I58" s="157"/>
      <c r="J58" s="157"/>
      <c r="K58" s="157"/>
      <c r="L58" s="157"/>
      <c r="M58" s="157"/>
    </row>
    <row r="59" spans="1:13" ht="12" customHeight="1" x14ac:dyDescent="0.2">
      <c r="A59" s="195"/>
      <c r="B59" s="224"/>
      <c r="C59" s="196"/>
      <c r="D59" s="196"/>
      <c r="E59" s="197"/>
      <c r="F59" s="199"/>
      <c r="G59" s="1138"/>
      <c r="H59" s="1048"/>
      <c r="I59" s="157"/>
      <c r="J59" s="157"/>
      <c r="K59" s="157"/>
      <c r="L59" s="157"/>
      <c r="M59" s="157"/>
    </row>
    <row r="60" spans="1:13" ht="12" customHeight="1" x14ac:dyDescent="0.2">
      <c r="A60" s="201"/>
      <c r="B60" s="225"/>
      <c r="C60" s="202"/>
      <c r="D60" s="202"/>
      <c r="E60" s="203"/>
      <c r="F60" s="204"/>
      <c r="G60" s="1139"/>
      <c r="H60" s="1051"/>
      <c r="I60" s="157"/>
      <c r="J60" s="157"/>
      <c r="K60" s="157"/>
      <c r="L60" s="157"/>
      <c r="M60" s="157"/>
    </row>
    <row r="61" spans="1:13" ht="9" customHeight="1" x14ac:dyDescent="0.2">
      <c r="A61" s="293" t="s">
        <v>338</v>
      </c>
      <c r="B61" s="294"/>
      <c r="C61" s="294"/>
      <c r="D61" s="294"/>
      <c r="E61" s="294"/>
      <c r="F61" s="294"/>
      <c r="G61" s="294"/>
      <c r="H61" s="294"/>
      <c r="I61" s="157"/>
      <c r="J61" s="157"/>
      <c r="K61" s="157"/>
      <c r="L61" s="157"/>
      <c r="M61" s="157"/>
    </row>
  </sheetData>
  <mergeCells count="66">
    <mergeCell ref="A1:D1"/>
    <mergeCell ref="E1:H1"/>
    <mergeCell ref="A2:D2"/>
    <mergeCell ref="E2:H2"/>
    <mergeCell ref="A3:D3"/>
    <mergeCell ref="E3:H3"/>
    <mergeCell ref="A9:H9"/>
    <mergeCell ref="B10:C10"/>
    <mergeCell ref="B11:C11"/>
    <mergeCell ref="A7:C7"/>
    <mergeCell ref="E7:H8"/>
    <mergeCell ref="A8:C8"/>
    <mergeCell ref="A4:H4"/>
    <mergeCell ref="A5:C5"/>
    <mergeCell ref="E5:G5"/>
    <mergeCell ref="A6:C6"/>
    <mergeCell ref="E6:G6"/>
    <mergeCell ref="B13:C13"/>
    <mergeCell ref="B14:C14"/>
    <mergeCell ref="B15:C15"/>
    <mergeCell ref="A16:H16"/>
    <mergeCell ref="B12:C12"/>
    <mergeCell ref="G45:H45"/>
    <mergeCell ref="G46:H46"/>
    <mergeCell ref="G47:H47"/>
    <mergeCell ref="G27:H27"/>
    <mergeCell ref="G28:H28"/>
    <mergeCell ref="G29:H29"/>
    <mergeCell ref="G30:H30"/>
    <mergeCell ref="G31:H31"/>
    <mergeCell ref="G32:H32"/>
    <mergeCell ref="G33:H33"/>
    <mergeCell ref="G34:H34"/>
    <mergeCell ref="G40:H40"/>
    <mergeCell ref="G41:H41"/>
    <mergeCell ref="G42:H42"/>
    <mergeCell ref="G43:H43"/>
    <mergeCell ref="G44:H44"/>
    <mergeCell ref="G17:H17"/>
    <mergeCell ref="G18:H18"/>
    <mergeCell ref="G19:H19"/>
    <mergeCell ref="G20:H20"/>
    <mergeCell ref="G21:H21"/>
    <mergeCell ref="G22:H22"/>
    <mergeCell ref="G23:H23"/>
    <mergeCell ref="G24:H24"/>
    <mergeCell ref="G25:H25"/>
    <mergeCell ref="G26:H26"/>
    <mergeCell ref="G35:H35"/>
    <mergeCell ref="G36:H36"/>
    <mergeCell ref="G37:H37"/>
    <mergeCell ref="G38:H38"/>
    <mergeCell ref="G39:H39"/>
    <mergeCell ref="G57:H57"/>
    <mergeCell ref="G58:H58"/>
    <mergeCell ref="G59:H59"/>
    <mergeCell ref="G60:H60"/>
    <mergeCell ref="G48:H48"/>
    <mergeCell ref="G49:H49"/>
    <mergeCell ref="G50:H50"/>
    <mergeCell ref="G51:H51"/>
    <mergeCell ref="G52:H52"/>
    <mergeCell ref="G53:H53"/>
    <mergeCell ref="G54:H54"/>
    <mergeCell ref="G55:H55"/>
    <mergeCell ref="G56:H56"/>
  </mergeCells>
  <printOptions horizontalCentered="1"/>
  <pageMargins left="0.35" right="0.35" top="0.35" bottom="0.35" header="0" footer="0"/>
  <pageSetup orientation="portrait" r:id="rId1"/>
  <headerFooter alignWithMargins="0"/>
  <ignoredErrors>
    <ignoredError sqref="A13:H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ntry="1">
    <tabColor rgb="FF00B0F0"/>
    <pageSetUpPr fitToPage="1"/>
  </sheetPr>
  <dimension ref="A1:M37"/>
  <sheetViews>
    <sheetView showZeros="0" topLeftCell="A4" zoomScale="110" zoomScaleNormal="110" zoomScaleSheetLayoutView="100" workbookViewId="0">
      <selection activeCell="B13" sqref="B13"/>
    </sheetView>
  </sheetViews>
  <sheetFormatPr defaultRowHeight="12.75" x14ac:dyDescent="0.2"/>
  <cols>
    <col min="1" max="1" width="4.28515625" customWidth="1"/>
    <col min="2" max="2" width="30.7109375" customWidth="1"/>
    <col min="3" max="7" width="11.140625" customWidth="1"/>
    <col min="8" max="8" width="10.7109375" customWidth="1"/>
  </cols>
  <sheetData>
    <row r="1" spans="1:13" ht="15.75" x14ac:dyDescent="0.25">
      <c r="A1" s="829" t="s">
        <v>1</v>
      </c>
      <c r="B1" s="830"/>
      <c r="C1" s="830"/>
      <c r="D1" s="831"/>
      <c r="E1" s="829" t="s">
        <v>390</v>
      </c>
      <c r="F1" s="830"/>
      <c r="G1" s="830"/>
      <c r="H1" s="831"/>
      <c r="I1" s="157"/>
      <c r="J1" s="157"/>
      <c r="K1" s="157"/>
      <c r="L1" s="157"/>
      <c r="M1" s="157"/>
    </row>
    <row r="2" spans="1:13" ht="15.75" x14ac:dyDescent="0.25">
      <c r="A2" s="832"/>
      <c r="B2" s="833"/>
      <c r="C2" s="833"/>
      <c r="D2" s="834"/>
      <c r="E2" s="843" t="s">
        <v>339</v>
      </c>
      <c r="F2" s="843"/>
      <c r="G2" s="843"/>
      <c r="H2" s="843"/>
      <c r="I2" s="157"/>
      <c r="J2" s="157"/>
      <c r="K2" s="157"/>
      <c r="L2" s="157"/>
      <c r="M2" s="157"/>
    </row>
    <row r="3" spans="1:13" ht="15.75" x14ac:dyDescent="0.25">
      <c r="A3" s="835" t="s">
        <v>455</v>
      </c>
      <c r="B3" s="836"/>
      <c r="C3" s="836"/>
      <c r="D3" s="837"/>
      <c r="E3" s="844" t="s">
        <v>391</v>
      </c>
      <c r="F3" s="845"/>
      <c r="G3" s="845"/>
      <c r="H3" s="845"/>
      <c r="I3" s="157"/>
      <c r="J3" s="157"/>
      <c r="K3" s="157"/>
      <c r="L3" s="157"/>
      <c r="M3" s="157"/>
    </row>
    <row r="4" spans="1:13" ht="4.5" customHeight="1" x14ac:dyDescent="0.2">
      <c r="A4" s="838"/>
      <c r="B4" s="839"/>
      <c r="C4" s="839"/>
      <c r="D4" s="839"/>
      <c r="E4" s="839"/>
      <c r="F4" s="839"/>
      <c r="G4" s="839"/>
      <c r="H4" s="840"/>
      <c r="I4" s="157"/>
      <c r="J4" s="157"/>
      <c r="K4" s="157"/>
      <c r="L4" s="157"/>
      <c r="M4" s="157"/>
    </row>
    <row r="5" spans="1:13" ht="9.75" customHeight="1" x14ac:dyDescent="0.2">
      <c r="A5" s="823" t="s">
        <v>6</v>
      </c>
      <c r="B5" s="824"/>
      <c r="C5" s="825"/>
      <c r="D5" s="110" t="s">
        <v>7</v>
      </c>
      <c r="E5" s="823" t="s">
        <v>9</v>
      </c>
      <c r="F5" s="824"/>
      <c r="G5" s="825"/>
      <c r="H5" s="35" t="s">
        <v>7</v>
      </c>
      <c r="I5" s="157"/>
      <c r="J5" s="157"/>
      <c r="K5" s="157"/>
      <c r="L5" s="157"/>
      <c r="M5" s="157"/>
    </row>
    <row r="6" spans="1:13" ht="15" customHeight="1" x14ac:dyDescent="0.2">
      <c r="A6" s="1008" t="s">
        <v>672</v>
      </c>
      <c r="B6" s="1013"/>
      <c r="C6" s="1009"/>
      <c r="D6" s="167" t="s">
        <v>499</v>
      </c>
      <c r="E6" s="1010" t="s">
        <v>504</v>
      </c>
      <c r="F6" s="1011"/>
      <c r="G6" s="1012"/>
      <c r="H6" s="167" t="s">
        <v>406</v>
      </c>
      <c r="I6" s="157"/>
      <c r="J6" s="157"/>
      <c r="K6" s="157"/>
      <c r="L6" s="157"/>
      <c r="M6" s="157"/>
    </row>
    <row r="7" spans="1:13" ht="9.75" customHeight="1" x14ac:dyDescent="0.2">
      <c r="A7" s="1161" t="s">
        <v>8</v>
      </c>
      <c r="B7" s="1162"/>
      <c r="C7" s="1163"/>
      <c r="D7" s="191" t="s">
        <v>7</v>
      </c>
      <c r="E7" s="1002"/>
      <c r="F7" s="1003"/>
      <c r="G7" s="1003"/>
      <c r="H7" s="1004"/>
      <c r="I7" s="157"/>
      <c r="J7" s="157"/>
      <c r="K7" s="157"/>
      <c r="L7" s="157"/>
      <c r="M7" s="157"/>
    </row>
    <row r="8" spans="1:13" ht="15" customHeight="1" x14ac:dyDescent="0.2">
      <c r="A8" s="1008" t="s">
        <v>505</v>
      </c>
      <c r="B8" s="1013"/>
      <c r="C8" s="1009"/>
      <c r="D8" s="167" t="s">
        <v>406</v>
      </c>
      <c r="E8" s="1005"/>
      <c r="F8" s="1006"/>
      <c r="G8" s="1006"/>
      <c r="H8" s="1007"/>
      <c r="I8" s="157"/>
      <c r="J8" s="157"/>
      <c r="K8" s="157"/>
      <c r="L8" s="157"/>
      <c r="M8" s="157"/>
    </row>
    <row r="9" spans="1:13" ht="4.5" customHeight="1" x14ac:dyDescent="0.2">
      <c r="A9" s="998"/>
      <c r="B9" s="999"/>
      <c r="C9" s="999"/>
      <c r="D9" s="999"/>
      <c r="E9" s="999"/>
      <c r="F9" s="999"/>
      <c r="G9" s="999"/>
      <c r="H9" s="1000"/>
      <c r="I9" s="157"/>
      <c r="J9" s="157"/>
      <c r="K9" s="157"/>
      <c r="L9" s="157"/>
      <c r="M9" s="157"/>
    </row>
    <row r="10" spans="1:13" ht="12" customHeight="1" x14ac:dyDescent="0.2">
      <c r="A10" s="301" t="s">
        <v>334</v>
      </c>
      <c r="B10" s="301" t="s">
        <v>336</v>
      </c>
      <c r="C10" s="296" t="s">
        <v>448</v>
      </c>
      <c r="D10" s="296" t="s">
        <v>451</v>
      </c>
      <c r="E10" s="298" t="s">
        <v>451</v>
      </c>
      <c r="F10" s="299" t="s">
        <v>456</v>
      </c>
      <c r="G10" s="1140" t="s">
        <v>432</v>
      </c>
      <c r="H10" s="1045"/>
      <c r="I10" s="157"/>
      <c r="J10" s="157"/>
      <c r="K10" s="157"/>
      <c r="L10" s="157"/>
      <c r="M10" s="157"/>
    </row>
    <row r="11" spans="1:13" ht="12" customHeight="1" x14ac:dyDescent="0.2">
      <c r="A11" s="301" t="s">
        <v>335</v>
      </c>
      <c r="B11" s="301" t="s">
        <v>337</v>
      </c>
      <c r="C11" s="301" t="s">
        <v>3</v>
      </c>
      <c r="D11" s="301" t="s">
        <v>25</v>
      </c>
      <c r="E11" s="311" t="s">
        <v>26</v>
      </c>
      <c r="F11" s="303" t="s">
        <v>6</v>
      </c>
      <c r="G11" s="1141" t="s">
        <v>433</v>
      </c>
      <c r="H11" s="1023"/>
      <c r="I11" s="157"/>
      <c r="J11" s="157"/>
      <c r="K11" s="157"/>
      <c r="L11" s="157"/>
      <c r="M11" s="157"/>
    </row>
    <row r="12" spans="1:13" ht="12" customHeight="1" x14ac:dyDescent="0.2">
      <c r="A12" s="307" t="s">
        <v>2</v>
      </c>
      <c r="B12" s="307"/>
      <c r="C12" s="307" t="s">
        <v>31</v>
      </c>
      <c r="D12" s="307" t="s">
        <v>32</v>
      </c>
      <c r="E12" s="308" t="s">
        <v>31</v>
      </c>
      <c r="F12" s="309" t="s">
        <v>66</v>
      </c>
      <c r="G12" s="1142" t="s">
        <v>434</v>
      </c>
      <c r="H12" s="1143"/>
      <c r="I12" s="157"/>
      <c r="J12" s="157"/>
      <c r="K12" s="157"/>
      <c r="L12" s="157"/>
      <c r="M12" s="157"/>
    </row>
    <row r="13" spans="1:13" ht="12" customHeight="1" x14ac:dyDescent="0.2">
      <c r="A13" s="195" t="s">
        <v>556</v>
      </c>
      <c r="B13" s="224" t="s">
        <v>558</v>
      </c>
      <c r="C13" s="196">
        <v>56074</v>
      </c>
      <c r="D13" s="561">
        <v>56074</v>
      </c>
      <c r="E13" s="561">
        <v>56074</v>
      </c>
      <c r="F13" s="561">
        <v>56074</v>
      </c>
      <c r="G13" s="1138" t="s">
        <v>718</v>
      </c>
      <c r="H13" s="1048"/>
      <c r="I13" s="157"/>
      <c r="J13" s="157"/>
      <c r="K13" s="157"/>
      <c r="L13" s="157"/>
      <c r="M13" s="157"/>
    </row>
    <row r="14" spans="1:13" ht="12" customHeight="1" x14ac:dyDescent="0.2">
      <c r="A14" s="195"/>
      <c r="B14" s="224"/>
      <c r="C14" s="196"/>
      <c r="D14" s="196"/>
      <c r="E14" s="197"/>
      <c r="F14" s="199"/>
      <c r="G14" s="1138"/>
      <c r="H14" s="1048"/>
      <c r="I14" s="157"/>
      <c r="J14" s="157"/>
      <c r="K14" s="157"/>
      <c r="L14" s="157"/>
      <c r="M14" s="157"/>
    </row>
    <row r="15" spans="1:13" ht="12" customHeight="1" x14ac:dyDescent="0.2">
      <c r="A15" s="195"/>
      <c r="B15" s="224"/>
      <c r="C15" s="196"/>
      <c r="D15" s="196"/>
      <c r="E15" s="197"/>
      <c r="F15" s="199"/>
      <c r="G15" s="1138"/>
      <c r="H15" s="1048"/>
      <c r="I15" s="157"/>
      <c r="J15" s="157"/>
      <c r="K15" s="157"/>
      <c r="L15" s="157"/>
      <c r="M15" s="157"/>
    </row>
    <row r="16" spans="1:13" ht="12" customHeight="1" x14ac:dyDescent="0.2">
      <c r="A16" s="195"/>
      <c r="B16" s="224"/>
      <c r="C16" s="196"/>
      <c r="D16" s="196"/>
      <c r="E16" s="197"/>
      <c r="F16" s="199"/>
      <c r="G16" s="1138"/>
      <c r="H16" s="1048"/>
      <c r="I16" s="157"/>
      <c r="J16" s="157"/>
      <c r="K16" s="157"/>
      <c r="L16" s="157"/>
      <c r="M16" s="157"/>
    </row>
    <row r="17" spans="1:13" ht="12" customHeight="1" x14ac:dyDescent="0.2">
      <c r="A17" s="195"/>
      <c r="B17" s="224"/>
      <c r="C17" s="196"/>
      <c r="D17" s="196"/>
      <c r="E17" s="197"/>
      <c r="F17" s="199"/>
      <c r="G17" s="1138"/>
      <c r="H17" s="1048"/>
      <c r="I17" s="157"/>
      <c r="J17" s="157"/>
      <c r="K17" s="157"/>
      <c r="L17" s="157"/>
      <c r="M17" s="157"/>
    </row>
    <row r="18" spans="1:13" ht="12" customHeight="1" x14ac:dyDescent="0.2">
      <c r="A18" s="195"/>
      <c r="B18" s="224"/>
      <c r="C18" s="196"/>
      <c r="D18" s="196"/>
      <c r="E18" s="197"/>
      <c r="F18" s="199"/>
      <c r="G18" s="1138"/>
      <c r="H18" s="1048"/>
      <c r="I18" s="157"/>
      <c r="J18" s="157"/>
      <c r="K18" s="157"/>
      <c r="L18" s="157"/>
      <c r="M18" s="157"/>
    </row>
    <row r="19" spans="1:13" ht="12" customHeight="1" x14ac:dyDescent="0.2">
      <c r="A19" s="195"/>
      <c r="B19" s="224"/>
      <c r="C19" s="196"/>
      <c r="D19" s="196"/>
      <c r="E19" s="197"/>
      <c r="F19" s="199"/>
      <c r="G19" s="1138"/>
      <c r="H19" s="1048"/>
      <c r="I19" s="157"/>
      <c r="J19" s="157"/>
      <c r="K19" s="157"/>
      <c r="L19" s="157"/>
      <c r="M19" s="157"/>
    </row>
    <row r="20" spans="1:13" ht="12" customHeight="1" x14ac:dyDescent="0.2">
      <c r="A20" s="195"/>
      <c r="B20" s="224"/>
      <c r="C20" s="196"/>
      <c r="D20" s="196"/>
      <c r="E20" s="197"/>
      <c r="F20" s="199"/>
      <c r="G20" s="1138"/>
      <c r="H20" s="1048"/>
      <c r="I20" s="157"/>
      <c r="J20" s="157"/>
      <c r="K20" s="157"/>
      <c r="L20" s="157"/>
      <c r="M20" s="157"/>
    </row>
    <row r="21" spans="1:13" ht="12" customHeight="1" x14ac:dyDescent="0.2">
      <c r="A21" s="195"/>
      <c r="B21" s="224"/>
      <c r="C21" s="196"/>
      <c r="D21" s="196"/>
      <c r="E21" s="197"/>
      <c r="F21" s="199"/>
      <c r="G21" s="1138"/>
      <c r="H21" s="1048"/>
      <c r="I21" s="157"/>
      <c r="J21" s="157"/>
      <c r="K21" s="157"/>
      <c r="L21" s="157"/>
      <c r="M21" s="157"/>
    </row>
    <row r="22" spans="1:13" ht="12" customHeight="1" x14ac:dyDescent="0.2">
      <c r="A22" s="195"/>
      <c r="B22" s="224"/>
      <c r="C22" s="196"/>
      <c r="D22" s="196"/>
      <c r="E22" s="197"/>
      <c r="F22" s="199"/>
      <c r="G22" s="1138"/>
      <c r="H22" s="1048"/>
      <c r="I22" s="157"/>
      <c r="J22" s="157"/>
      <c r="K22" s="157"/>
      <c r="L22" s="157"/>
      <c r="M22" s="157"/>
    </row>
    <row r="23" spans="1:13" ht="12" customHeight="1" x14ac:dyDescent="0.2">
      <c r="A23" s="195"/>
      <c r="B23" s="224"/>
      <c r="C23" s="196"/>
      <c r="D23" s="196"/>
      <c r="E23" s="197"/>
      <c r="F23" s="199"/>
      <c r="G23" s="1138"/>
      <c r="H23" s="1048"/>
      <c r="I23" s="157"/>
      <c r="J23" s="157"/>
      <c r="K23" s="157"/>
      <c r="L23" s="157"/>
      <c r="M23" s="157"/>
    </row>
    <row r="24" spans="1:13" ht="12" customHeight="1" x14ac:dyDescent="0.2">
      <c r="A24" s="195"/>
      <c r="B24" s="224"/>
      <c r="C24" s="196"/>
      <c r="D24" s="196"/>
      <c r="E24" s="197"/>
      <c r="F24" s="199"/>
      <c r="G24" s="1138"/>
      <c r="H24" s="1048"/>
      <c r="I24" s="157"/>
      <c r="J24" s="157"/>
      <c r="K24" s="157"/>
      <c r="L24" s="157"/>
      <c r="M24" s="157"/>
    </row>
    <row r="25" spans="1:13" ht="12" customHeight="1" x14ac:dyDescent="0.2">
      <c r="A25" s="195"/>
      <c r="B25" s="224"/>
      <c r="C25" s="196"/>
      <c r="D25" s="196"/>
      <c r="E25" s="197"/>
      <c r="F25" s="199"/>
      <c r="G25" s="1138"/>
      <c r="H25" s="1048"/>
      <c r="I25" s="157"/>
      <c r="J25" s="157"/>
      <c r="K25" s="157"/>
      <c r="L25" s="157"/>
      <c r="M25" s="157"/>
    </row>
    <row r="26" spans="1:13" ht="12" customHeight="1" x14ac:dyDescent="0.2">
      <c r="A26" s="195"/>
      <c r="B26" s="224"/>
      <c r="C26" s="196"/>
      <c r="D26" s="196"/>
      <c r="E26" s="197"/>
      <c r="F26" s="199"/>
      <c r="G26" s="1138"/>
      <c r="H26" s="1048"/>
      <c r="I26" s="157"/>
      <c r="J26" s="157"/>
      <c r="K26" s="157"/>
      <c r="L26" s="157"/>
      <c r="M26" s="157"/>
    </row>
    <row r="27" spans="1:13" ht="12" customHeight="1" x14ac:dyDescent="0.2">
      <c r="A27" s="195"/>
      <c r="B27" s="224"/>
      <c r="C27" s="196"/>
      <c r="D27" s="196"/>
      <c r="E27" s="197"/>
      <c r="F27" s="199"/>
      <c r="G27" s="1138"/>
      <c r="H27" s="1048"/>
      <c r="I27" s="157"/>
      <c r="J27" s="157"/>
      <c r="K27" s="157"/>
      <c r="L27" s="157"/>
      <c r="M27" s="157"/>
    </row>
    <row r="28" spans="1:13" ht="12" customHeight="1" x14ac:dyDescent="0.2">
      <c r="A28" s="195"/>
      <c r="B28" s="224"/>
      <c r="C28" s="196"/>
      <c r="D28" s="196"/>
      <c r="E28" s="197"/>
      <c r="F28" s="199"/>
      <c r="G28" s="1138"/>
      <c r="H28" s="1048"/>
      <c r="I28" s="157"/>
      <c r="J28" s="157"/>
      <c r="K28" s="157"/>
      <c r="L28" s="157"/>
      <c r="M28" s="157"/>
    </row>
    <row r="29" spans="1:13" ht="12" customHeight="1" x14ac:dyDescent="0.2">
      <c r="A29" s="195"/>
      <c r="B29" s="224"/>
      <c r="C29" s="196"/>
      <c r="D29" s="196"/>
      <c r="E29" s="197"/>
      <c r="F29" s="199"/>
      <c r="G29" s="1138"/>
      <c r="H29" s="1048"/>
      <c r="I29" s="157"/>
      <c r="J29" s="157"/>
      <c r="K29" s="157"/>
      <c r="L29" s="157"/>
      <c r="M29" s="157"/>
    </row>
    <row r="30" spans="1:13" ht="12" customHeight="1" x14ac:dyDescent="0.2">
      <c r="A30" s="195"/>
      <c r="B30" s="224"/>
      <c r="C30" s="196"/>
      <c r="D30" s="196"/>
      <c r="E30" s="197"/>
      <c r="F30" s="199"/>
      <c r="G30" s="1138"/>
      <c r="H30" s="1048"/>
      <c r="I30" s="157"/>
      <c r="J30" s="157"/>
      <c r="K30" s="157"/>
      <c r="L30" s="157"/>
      <c r="M30" s="157"/>
    </row>
    <row r="31" spans="1:13" ht="12" customHeight="1" x14ac:dyDescent="0.2">
      <c r="A31" s="195"/>
      <c r="B31" s="224"/>
      <c r="C31" s="196"/>
      <c r="D31" s="196"/>
      <c r="E31" s="197"/>
      <c r="F31" s="199"/>
      <c r="G31" s="1138"/>
      <c r="H31" s="1048"/>
      <c r="I31" s="157"/>
      <c r="J31" s="157"/>
      <c r="K31" s="157"/>
      <c r="L31" s="157"/>
      <c r="M31" s="157"/>
    </row>
    <row r="32" spans="1:13" ht="12" customHeight="1" x14ac:dyDescent="0.2">
      <c r="A32" s="195"/>
      <c r="B32" s="224"/>
      <c r="C32" s="196"/>
      <c r="D32" s="196"/>
      <c r="E32" s="197"/>
      <c r="F32" s="199"/>
      <c r="G32" s="1138"/>
      <c r="H32" s="1048"/>
      <c r="I32" s="157"/>
      <c r="J32" s="157"/>
      <c r="K32" s="157"/>
      <c r="L32" s="157"/>
      <c r="M32" s="157"/>
    </row>
    <row r="33" spans="1:13" ht="12" customHeight="1" x14ac:dyDescent="0.2">
      <c r="A33" s="195"/>
      <c r="B33" s="224"/>
      <c r="C33" s="196"/>
      <c r="D33" s="196"/>
      <c r="E33" s="197"/>
      <c r="F33" s="199"/>
      <c r="G33" s="1138"/>
      <c r="H33" s="1048"/>
      <c r="I33" s="157"/>
      <c r="J33" s="157"/>
      <c r="K33" s="157"/>
      <c r="L33" s="157"/>
      <c r="M33" s="157"/>
    </row>
    <row r="34" spans="1:13" ht="12" customHeight="1" x14ac:dyDescent="0.2">
      <c r="A34" s="195"/>
      <c r="B34" s="224"/>
      <c r="C34" s="196"/>
      <c r="D34" s="196"/>
      <c r="E34" s="197"/>
      <c r="F34" s="199"/>
      <c r="G34" s="1138"/>
      <c r="H34" s="1048"/>
      <c r="I34" s="157"/>
      <c r="J34" s="157"/>
      <c r="K34" s="157"/>
      <c r="L34" s="157"/>
      <c r="M34" s="157"/>
    </row>
    <row r="35" spans="1:13" ht="12" customHeight="1" x14ac:dyDescent="0.2">
      <c r="A35" s="195"/>
      <c r="B35" s="224"/>
      <c r="C35" s="196"/>
      <c r="D35" s="196"/>
      <c r="E35" s="197"/>
      <c r="F35" s="199"/>
      <c r="G35" s="1138"/>
      <c r="H35" s="1048"/>
      <c r="I35" s="157"/>
      <c r="J35" s="157"/>
      <c r="K35" s="157"/>
      <c r="L35" s="157"/>
      <c r="M35" s="157"/>
    </row>
    <row r="36" spans="1:13" ht="12" customHeight="1" x14ac:dyDescent="0.2">
      <c r="A36" s="201"/>
      <c r="B36" s="225"/>
      <c r="C36" s="202"/>
      <c r="D36" s="202"/>
      <c r="E36" s="203"/>
      <c r="F36" s="204"/>
      <c r="G36" s="1139"/>
      <c r="H36" s="1051"/>
      <c r="I36" s="157"/>
      <c r="J36" s="157"/>
      <c r="K36" s="157"/>
      <c r="L36" s="157"/>
      <c r="M36" s="157"/>
    </row>
    <row r="37" spans="1:13" ht="9" customHeight="1" x14ac:dyDescent="0.2">
      <c r="A37" s="20" t="s">
        <v>431</v>
      </c>
      <c r="I37" s="157"/>
      <c r="J37" s="157"/>
      <c r="K37" s="157"/>
      <c r="L37" s="157"/>
      <c r="M37" s="157"/>
    </row>
  </sheetData>
  <mergeCells count="42">
    <mergeCell ref="G30:H30"/>
    <mergeCell ref="G15:H15"/>
    <mergeCell ref="G16:H16"/>
    <mergeCell ref="G27:H27"/>
    <mergeCell ref="G28:H28"/>
    <mergeCell ref="G29:H29"/>
    <mergeCell ref="G18:H18"/>
    <mergeCell ref="G19:H19"/>
    <mergeCell ref="G20:H20"/>
    <mergeCell ref="G21:H21"/>
    <mergeCell ref="G22:H22"/>
    <mergeCell ref="G23:H23"/>
    <mergeCell ref="G24:H24"/>
    <mergeCell ref="G25:H25"/>
    <mergeCell ref="G26:H26"/>
    <mergeCell ref="G17:H17"/>
    <mergeCell ref="G11:H11"/>
    <mergeCell ref="G12:H12"/>
    <mergeCell ref="G14:H14"/>
    <mergeCell ref="A7:C7"/>
    <mergeCell ref="E7:H8"/>
    <mergeCell ref="A8:C8"/>
    <mergeCell ref="A9:H9"/>
    <mergeCell ref="G10:H10"/>
    <mergeCell ref="G13:H13"/>
    <mergeCell ref="A4:H4"/>
    <mergeCell ref="A5:C5"/>
    <mergeCell ref="E5:G5"/>
    <mergeCell ref="A6:C6"/>
    <mergeCell ref="E6:G6"/>
    <mergeCell ref="A1:D1"/>
    <mergeCell ref="E1:H1"/>
    <mergeCell ref="A2:D2"/>
    <mergeCell ref="E2:H2"/>
    <mergeCell ref="A3:D3"/>
    <mergeCell ref="E3:H3"/>
    <mergeCell ref="G36:H36"/>
    <mergeCell ref="G31:H31"/>
    <mergeCell ref="G32:H32"/>
    <mergeCell ref="G33:H33"/>
    <mergeCell ref="G34:H34"/>
    <mergeCell ref="G35:H35"/>
  </mergeCells>
  <printOptions horizontalCentered="1"/>
  <pageMargins left="0.35" right="0.35" top="0.35" bottom="0.35"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87BDB-BA34-428F-9212-7B6B1E043152}">
  <sheetPr transitionEntry="1">
    <tabColor rgb="FF00B0F0"/>
    <pageSetUpPr fitToPage="1"/>
  </sheetPr>
  <dimension ref="A1:L58"/>
  <sheetViews>
    <sheetView showZeros="0" topLeftCell="A25" zoomScale="110" zoomScaleNormal="110" zoomScaleSheetLayoutView="100" workbookViewId="0">
      <selection activeCell="D18" sqref="D18"/>
    </sheetView>
  </sheetViews>
  <sheetFormatPr defaultColWidth="8.7109375" defaultRowHeight="12.75" x14ac:dyDescent="0.2"/>
  <cols>
    <col min="1" max="1" width="8.28515625" style="577" customWidth="1"/>
    <col min="2" max="2" width="27.85546875" style="577" customWidth="1"/>
    <col min="3" max="3" width="12.42578125" style="577" customWidth="1"/>
    <col min="4" max="4" width="13.5703125" style="577" customWidth="1"/>
    <col min="5" max="5" width="13.28515625" style="577" customWidth="1"/>
    <col min="6" max="6" width="13.5703125" style="577" customWidth="1"/>
    <col min="7" max="7" width="12.5703125" style="577" customWidth="1"/>
    <col min="8" max="16384" width="8.7109375" style="577"/>
  </cols>
  <sheetData>
    <row r="1" spans="1:12" ht="15.75" x14ac:dyDescent="0.25">
      <c r="A1" s="907" t="s">
        <v>1</v>
      </c>
      <c r="B1" s="907"/>
      <c r="C1" s="907"/>
      <c r="D1" s="907"/>
      <c r="E1" s="907"/>
      <c r="F1" s="907"/>
      <c r="G1" s="907"/>
      <c r="H1" s="576"/>
      <c r="I1" s="576"/>
      <c r="J1" s="576"/>
      <c r="K1" s="576"/>
      <c r="L1" s="576"/>
    </row>
    <row r="2" spans="1:12" ht="15.75" x14ac:dyDescent="0.25">
      <c r="A2" s="908"/>
      <c r="B2" s="909"/>
      <c r="C2" s="910"/>
      <c r="D2" s="911" t="s">
        <v>466</v>
      </c>
      <c r="E2" s="912"/>
      <c r="F2" s="912"/>
      <c r="G2" s="913"/>
      <c r="H2" s="576"/>
      <c r="I2" s="576"/>
      <c r="J2" s="576"/>
      <c r="K2" s="576"/>
      <c r="L2" s="576"/>
    </row>
    <row r="3" spans="1:12" ht="15.75" x14ac:dyDescent="0.25">
      <c r="A3" s="917" t="s">
        <v>455</v>
      </c>
      <c r="B3" s="918"/>
      <c r="C3" s="918"/>
      <c r="D3" s="914"/>
      <c r="E3" s="915"/>
      <c r="F3" s="915"/>
      <c r="G3" s="916"/>
      <c r="H3" s="576"/>
      <c r="I3" s="576"/>
      <c r="J3" s="576"/>
      <c r="K3" s="576"/>
      <c r="L3" s="576"/>
    </row>
    <row r="4" spans="1:12" ht="4.5" customHeight="1" x14ac:dyDescent="0.2">
      <c r="A4" s="919"/>
      <c r="B4" s="920"/>
      <c r="C4" s="920"/>
      <c r="D4" s="920"/>
      <c r="E4" s="920"/>
      <c r="F4" s="920"/>
      <c r="G4" s="921"/>
      <c r="H4" s="576"/>
      <c r="I4" s="576"/>
      <c r="J4" s="576"/>
      <c r="K4" s="576"/>
      <c r="L4" s="576"/>
    </row>
    <row r="5" spans="1:12" ht="9.75" customHeight="1" x14ac:dyDescent="0.2">
      <c r="A5" s="922" t="s">
        <v>6</v>
      </c>
      <c r="B5" s="922"/>
      <c r="C5" s="616" t="s">
        <v>7</v>
      </c>
      <c r="D5" s="922" t="s">
        <v>9</v>
      </c>
      <c r="E5" s="922"/>
      <c r="F5" s="922"/>
      <c r="G5" s="583" t="s">
        <v>7</v>
      </c>
      <c r="H5" s="576"/>
      <c r="I5" s="576"/>
      <c r="J5" s="576"/>
      <c r="K5" s="576"/>
      <c r="L5" s="576"/>
    </row>
    <row r="6" spans="1:12" ht="15" customHeight="1" x14ac:dyDescent="0.2">
      <c r="A6" s="923" t="s">
        <v>597</v>
      </c>
      <c r="B6" s="924"/>
      <c r="C6" s="383" t="s">
        <v>499</v>
      </c>
      <c r="D6" s="923" t="s">
        <v>559</v>
      </c>
      <c r="E6" s="925"/>
      <c r="F6" s="924"/>
      <c r="G6" s="383" t="s">
        <v>409</v>
      </c>
      <c r="H6" s="576"/>
      <c r="I6" s="576"/>
      <c r="J6" s="576"/>
      <c r="K6" s="576"/>
      <c r="L6" s="576"/>
    </row>
    <row r="7" spans="1:12" ht="15" customHeight="1" x14ac:dyDescent="0.2">
      <c r="A7" s="880" t="s">
        <v>91</v>
      </c>
      <c r="B7" s="881"/>
      <c r="C7" s="881"/>
      <c r="D7" s="881"/>
      <c r="E7" s="881"/>
      <c r="F7" s="881"/>
      <c r="G7" s="882"/>
      <c r="H7" s="576"/>
      <c r="I7" s="576"/>
      <c r="J7" s="576"/>
      <c r="K7" s="576"/>
      <c r="L7" s="576"/>
    </row>
    <row r="8" spans="1:12" ht="15" customHeight="1" x14ac:dyDescent="0.2">
      <c r="A8" s="1167" t="s">
        <v>604</v>
      </c>
      <c r="B8" s="1168"/>
      <c r="C8" s="1168"/>
      <c r="D8" s="1168"/>
      <c r="E8" s="1168"/>
      <c r="F8" s="1168"/>
      <c r="G8" s="1169"/>
      <c r="H8" s="576"/>
      <c r="I8" s="576"/>
      <c r="J8" s="576"/>
      <c r="K8" s="576"/>
      <c r="L8" s="576"/>
    </row>
    <row r="9" spans="1:12" ht="15" customHeight="1" x14ac:dyDescent="0.2">
      <c r="A9" s="1170"/>
      <c r="B9" s="1171"/>
      <c r="C9" s="1171"/>
      <c r="D9" s="1171"/>
      <c r="E9" s="1171"/>
      <c r="F9" s="1171"/>
      <c r="G9" s="1172"/>
      <c r="H9" s="576"/>
      <c r="I9" s="576"/>
      <c r="J9" s="576"/>
      <c r="K9" s="576"/>
      <c r="L9" s="576"/>
    </row>
    <row r="10" spans="1:12" ht="15" customHeight="1" x14ac:dyDescent="0.2">
      <c r="A10" s="1170"/>
      <c r="B10" s="1171"/>
      <c r="C10" s="1171"/>
      <c r="D10" s="1171"/>
      <c r="E10" s="1171"/>
      <c r="F10" s="1171"/>
      <c r="G10" s="1172"/>
      <c r="H10" s="576"/>
      <c r="I10" s="576"/>
      <c r="J10" s="576"/>
      <c r="K10" s="576"/>
      <c r="L10" s="576"/>
    </row>
    <row r="11" spans="1:12" ht="15" customHeight="1" x14ac:dyDescent="0.2">
      <c r="A11" s="1170"/>
      <c r="B11" s="1171"/>
      <c r="C11" s="1171"/>
      <c r="D11" s="1171"/>
      <c r="E11" s="1171"/>
      <c r="F11" s="1171"/>
      <c r="G11" s="1172"/>
      <c r="H11" s="576"/>
      <c r="I11" s="576"/>
      <c r="J11" s="576"/>
      <c r="K11" s="576"/>
      <c r="L11" s="576"/>
    </row>
    <row r="12" spans="1:12" ht="15" customHeight="1" x14ac:dyDescent="0.2">
      <c r="A12" s="1173"/>
      <c r="B12" s="1174"/>
      <c r="C12" s="1174"/>
      <c r="D12" s="1174"/>
      <c r="E12" s="1174"/>
      <c r="F12" s="1174"/>
      <c r="G12" s="1175"/>
      <c r="H12" s="576"/>
      <c r="I12" s="576"/>
      <c r="J12" s="576"/>
      <c r="K12" s="576"/>
      <c r="L12" s="576"/>
    </row>
    <row r="13" spans="1:12" ht="15" customHeight="1" x14ac:dyDescent="0.2">
      <c r="A13" s="880" t="s">
        <v>90</v>
      </c>
      <c r="B13" s="881"/>
      <c r="C13" s="881"/>
      <c r="D13" s="881"/>
      <c r="E13" s="881"/>
      <c r="F13" s="881"/>
      <c r="G13" s="882"/>
      <c r="H13" s="576"/>
      <c r="I13" s="576"/>
      <c r="J13" s="576"/>
      <c r="K13" s="576"/>
      <c r="L13" s="576"/>
    </row>
    <row r="14" spans="1:12" ht="15" customHeight="1" x14ac:dyDescent="0.2">
      <c r="A14" s="646" t="s">
        <v>605</v>
      </c>
      <c r="B14" s="647"/>
      <c r="C14" s="647"/>
      <c r="D14" s="647"/>
      <c r="E14" s="647"/>
      <c r="F14" s="647"/>
      <c r="G14" s="648"/>
      <c r="H14" s="576"/>
      <c r="I14" s="576"/>
      <c r="J14" s="576"/>
      <c r="K14" s="576"/>
      <c r="L14" s="576"/>
    </row>
    <row r="15" spans="1:12" ht="15" customHeight="1" x14ac:dyDescent="0.2">
      <c r="A15" s="649" t="s">
        <v>606</v>
      </c>
      <c r="B15" s="650"/>
      <c r="C15" s="650"/>
      <c r="D15" s="650"/>
      <c r="E15" s="650"/>
      <c r="F15" s="650"/>
      <c r="G15" s="651"/>
      <c r="H15" s="576"/>
      <c r="I15" s="576"/>
      <c r="J15" s="576"/>
      <c r="K15" s="576"/>
      <c r="L15" s="576"/>
    </row>
    <row r="16" spans="1:12" ht="15" customHeight="1" x14ac:dyDescent="0.2">
      <c r="A16" s="649" t="s">
        <v>607</v>
      </c>
      <c r="B16" s="650"/>
      <c r="C16" s="650"/>
      <c r="D16" s="650"/>
      <c r="E16" s="650"/>
      <c r="F16" s="650"/>
      <c r="G16" s="651"/>
      <c r="H16" s="576"/>
      <c r="I16" s="576"/>
      <c r="J16" s="576"/>
      <c r="K16" s="576"/>
      <c r="L16" s="576"/>
    </row>
    <row r="17" spans="1:12" ht="15" customHeight="1" x14ac:dyDescent="0.2">
      <c r="A17" s="649" t="s">
        <v>608</v>
      </c>
      <c r="B17" s="650"/>
      <c r="C17" s="650"/>
      <c r="D17" s="650"/>
      <c r="E17" s="650"/>
      <c r="F17" s="650"/>
      <c r="G17" s="651"/>
      <c r="H17" s="576"/>
      <c r="I17" s="576"/>
      <c r="J17" s="576"/>
      <c r="K17" s="576"/>
      <c r="L17" s="576"/>
    </row>
    <row r="18" spans="1:12" ht="15" customHeight="1" x14ac:dyDescent="0.2">
      <c r="A18" s="649"/>
      <c r="B18" s="650"/>
      <c r="C18" s="650"/>
      <c r="D18" s="650"/>
      <c r="E18" s="650"/>
      <c r="F18" s="650"/>
      <c r="G18" s="651"/>
      <c r="H18" s="576"/>
      <c r="I18" s="576"/>
      <c r="J18" s="576"/>
      <c r="K18" s="576"/>
      <c r="L18" s="576"/>
    </row>
    <row r="19" spans="1:12" ht="15" customHeight="1" x14ac:dyDescent="0.2">
      <c r="A19" s="652"/>
      <c r="B19" s="653"/>
      <c r="C19" s="653"/>
      <c r="D19" s="653"/>
      <c r="E19" s="653"/>
      <c r="F19" s="653"/>
      <c r="G19" s="654"/>
      <c r="H19" s="576"/>
      <c r="I19" s="576"/>
      <c r="J19" s="576"/>
      <c r="K19" s="576"/>
      <c r="L19" s="576"/>
    </row>
    <row r="20" spans="1:12" ht="15" customHeight="1" x14ac:dyDescent="0.2">
      <c r="A20" s="880"/>
      <c r="B20" s="881"/>
      <c r="C20" s="881"/>
      <c r="D20" s="881"/>
      <c r="E20" s="881"/>
      <c r="F20" s="881"/>
      <c r="G20" s="882"/>
      <c r="H20" s="576"/>
      <c r="I20" s="576"/>
      <c r="J20" s="576"/>
      <c r="K20" s="576"/>
      <c r="L20" s="576"/>
    </row>
    <row r="21" spans="1:12" ht="12.6" customHeight="1" x14ac:dyDescent="0.2">
      <c r="A21" s="892"/>
      <c r="B21" s="893"/>
      <c r="C21" s="894"/>
      <c r="D21" s="386" t="s">
        <v>448</v>
      </c>
      <c r="E21" s="385" t="s">
        <v>451</v>
      </c>
      <c r="F21" s="386" t="s">
        <v>451</v>
      </c>
      <c r="G21" s="425" t="s">
        <v>456</v>
      </c>
      <c r="H21" s="576"/>
      <c r="I21" s="426"/>
      <c r="J21" s="576"/>
      <c r="K21" s="576"/>
      <c r="L21" s="576"/>
    </row>
    <row r="22" spans="1:12" ht="12.6" customHeight="1" x14ac:dyDescent="0.2">
      <c r="A22" s="895" t="s">
        <v>30</v>
      </c>
      <c r="B22" s="896"/>
      <c r="C22" s="897"/>
      <c r="D22" s="612" t="s">
        <v>88</v>
      </c>
      <c r="E22" s="582" t="s">
        <v>381</v>
      </c>
      <c r="F22" s="612" t="s">
        <v>87</v>
      </c>
      <c r="G22" s="420" t="s">
        <v>87</v>
      </c>
      <c r="H22" s="576"/>
      <c r="I22" s="427"/>
      <c r="J22" s="576"/>
      <c r="K22" s="576"/>
      <c r="L22" s="576"/>
    </row>
    <row r="23" spans="1:12" ht="12.6" customHeight="1" x14ac:dyDescent="0.2">
      <c r="A23" s="898"/>
      <c r="B23" s="899"/>
      <c r="C23" s="900"/>
      <c r="D23" s="428"/>
      <c r="E23" s="418" t="s">
        <v>453</v>
      </c>
      <c r="F23" s="612"/>
      <c r="G23" s="390"/>
      <c r="H23" s="576"/>
      <c r="I23" s="576"/>
      <c r="J23" s="576"/>
      <c r="K23" s="576"/>
      <c r="L23" s="576"/>
    </row>
    <row r="24" spans="1:12" ht="11.25" customHeight="1" x14ac:dyDescent="0.2">
      <c r="A24" s="901" t="s">
        <v>11</v>
      </c>
      <c r="B24" s="902"/>
      <c r="C24" s="903"/>
      <c r="D24" s="614" t="s">
        <v>12</v>
      </c>
      <c r="E24" s="585" t="s">
        <v>13</v>
      </c>
      <c r="F24" s="614" t="s">
        <v>14</v>
      </c>
      <c r="G24" s="393" t="s">
        <v>15</v>
      </c>
      <c r="H24" s="576"/>
      <c r="I24" s="576"/>
      <c r="J24" s="576"/>
      <c r="K24" s="576"/>
      <c r="L24" s="576"/>
    </row>
    <row r="25" spans="1:12" ht="24.75" customHeight="1" x14ac:dyDescent="0.2">
      <c r="A25" s="1164" t="s">
        <v>669</v>
      </c>
      <c r="B25" s="1165"/>
      <c r="C25" s="1166"/>
      <c r="D25" s="663" t="s">
        <v>670</v>
      </c>
      <c r="E25" s="664" t="s">
        <v>670</v>
      </c>
      <c r="F25" s="664" t="s">
        <v>670</v>
      </c>
      <c r="G25" s="665" t="s">
        <v>670</v>
      </c>
      <c r="H25" s="576"/>
      <c r="I25" s="576"/>
      <c r="J25" s="576"/>
      <c r="K25" s="576"/>
      <c r="L25" s="576"/>
    </row>
    <row r="26" spans="1:12" ht="12.75" customHeight="1" x14ac:dyDescent="0.2">
      <c r="A26" s="429" t="s">
        <v>396</v>
      </c>
      <c r="B26" s="875"/>
      <c r="C26" s="875"/>
      <c r="D26" s="875"/>
      <c r="E26" s="875"/>
      <c r="F26" s="875"/>
      <c r="G26" s="876"/>
      <c r="H26" s="576"/>
      <c r="I26" s="576"/>
      <c r="J26" s="576"/>
      <c r="K26" s="576"/>
      <c r="L26" s="576"/>
    </row>
    <row r="27" spans="1:12" ht="24.75" customHeight="1" x14ac:dyDescent="0.2">
      <c r="A27" s="1164" t="s">
        <v>671</v>
      </c>
      <c r="B27" s="1165"/>
      <c r="C27" s="1166"/>
      <c r="D27" s="663" t="s">
        <v>670</v>
      </c>
      <c r="E27" s="664" t="s">
        <v>670</v>
      </c>
      <c r="F27" s="664" t="s">
        <v>670</v>
      </c>
      <c r="G27" s="665" t="s">
        <v>670</v>
      </c>
      <c r="H27" s="576"/>
      <c r="I27" s="576"/>
      <c r="J27" s="576"/>
      <c r="K27" s="576"/>
      <c r="L27" s="576"/>
    </row>
    <row r="28" spans="1:12" ht="12.75" customHeight="1" x14ac:dyDescent="0.2">
      <c r="A28" s="429" t="s">
        <v>396</v>
      </c>
      <c r="B28" s="875"/>
      <c r="C28" s="875"/>
      <c r="D28" s="875"/>
      <c r="E28" s="875"/>
      <c r="F28" s="875"/>
      <c r="G28" s="876"/>
      <c r="H28" s="576"/>
      <c r="I28" s="576"/>
      <c r="J28" s="576"/>
      <c r="K28" s="576"/>
      <c r="L28" s="576"/>
    </row>
    <row r="29" spans="1:12" ht="12.75" customHeight="1" x14ac:dyDescent="0.2">
      <c r="A29" s="877"/>
      <c r="B29" s="878"/>
      <c r="C29" s="879"/>
      <c r="D29" s="400"/>
      <c r="E29" s="401"/>
      <c r="F29" s="401"/>
      <c r="G29" s="402"/>
      <c r="H29" s="576"/>
      <c r="I29" s="576"/>
      <c r="J29" s="576"/>
      <c r="K29" s="576"/>
      <c r="L29" s="576"/>
    </row>
    <row r="30" spans="1:12" ht="12.75" customHeight="1" x14ac:dyDescent="0.2">
      <c r="A30" s="429" t="s">
        <v>396</v>
      </c>
      <c r="B30" s="875"/>
      <c r="C30" s="875"/>
      <c r="D30" s="875"/>
      <c r="E30" s="875"/>
      <c r="F30" s="875"/>
      <c r="G30" s="876"/>
      <c r="H30" s="576"/>
      <c r="I30" s="576"/>
      <c r="J30" s="576"/>
      <c r="K30" s="576"/>
      <c r="L30" s="576"/>
    </row>
    <row r="31" spans="1:12" ht="12.75" customHeight="1" x14ac:dyDescent="0.2">
      <c r="A31" s="877"/>
      <c r="B31" s="878"/>
      <c r="C31" s="879"/>
      <c r="D31" s="400"/>
      <c r="E31" s="401"/>
      <c r="F31" s="400"/>
      <c r="G31" s="402"/>
      <c r="H31" s="576"/>
      <c r="I31" s="576"/>
      <c r="J31" s="576"/>
      <c r="K31" s="576"/>
      <c r="L31" s="576"/>
    </row>
    <row r="32" spans="1:12" ht="12.75" customHeight="1" x14ac:dyDescent="0.2">
      <c r="A32" s="429" t="s">
        <v>396</v>
      </c>
      <c r="B32" s="875"/>
      <c r="C32" s="875"/>
      <c r="D32" s="875"/>
      <c r="E32" s="875"/>
      <c r="F32" s="875"/>
      <c r="G32" s="876"/>
      <c r="H32" s="576"/>
      <c r="I32" s="576"/>
      <c r="J32" s="576"/>
      <c r="K32" s="576"/>
      <c r="L32" s="576"/>
    </row>
    <row r="33" spans="1:12" ht="12.75" customHeight="1" x14ac:dyDescent="0.2">
      <c r="A33" s="877"/>
      <c r="B33" s="878"/>
      <c r="C33" s="879"/>
      <c r="D33" s="400"/>
      <c r="E33" s="401"/>
      <c r="F33" s="400"/>
      <c r="G33" s="402"/>
      <c r="H33" s="576"/>
      <c r="I33" s="576"/>
      <c r="J33" s="576"/>
      <c r="K33" s="576"/>
      <c r="L33" s="576"/>
    </row>
    <row r="34" spans="1:12" ht="12.75" customHeight="1" x14ac:dyDescent="0.2">
      <c r="A34" s="429" t="s">
        <v>396</v>
      </c>
      <c r="B34" s="875"/>
      <c r="C34" s="875"/>
      <c r="D34" s="875"/>
      <c r="E34" s="875"/>
      <c r="F34" s="875"/>
      <c r="G34" s="876"/>
      <c r="H34" s="576"/>
      <c r="I34" s="576"/>
      <c r="J34" s="576"/>
      <c r="K34" s="576"/>
      <c r="L34" s="576"/>
    </row>
    <row r="35" spans="1:12" x14ac:dyDescent="0.2">
      <c r="A35" s="430" t="s">
        <v>465</v>
      </c>
      <c r="H35" s="576"/>
      <c r="I35" s="576"/>
      <c r="J35" s="576"/>
      <c r="K35" s="576"/>
      <c r="L35" s="576"/>
    </row>
    <row r="36" spans="1:12" ht="12" customHeight="1" x14ac:dyDescent="0.2">
      <c r="H36" s="576"/>
      <c r="I36" s="576"/>
      <c r="J36" s="576"/>
      <c r="K36" s="576"/>
      <c r="L36" s="576"/>
    </row>
    <row r="37" spans="1:12" ht="12.6" customHeight="1" x14ac:dyDescent="0.2">
      <c r="H37" s="576"/>
      <c r="I37" s="576"/>
      <c r="J37" s="576"/>
      <c r="K37" s="576"/>
      <c r="L37" s="576"/>
    </row>
    <row r="38" spans="1:12" ht="12.6" customHeight="1" x14ac:dyDescent="0.2">
      <c r="H38" s="576"/>
      <c r="I38" s="576"/>
      <c r="J38" s="576"/>
      <c r="K38" s="576"/>
      <c r="L38" s="576"/>
    </row>
    <row r="39" spans="1:12" ht="12.6" customHeight="1" x14ac:dyDescent="0.2">
      <c r="H39" s="576"/>
      <c r="I39" s="576"/>
      <c r="J39" s="576"/>
      <c r="K39" s="576"/>
      <c r="L39" s="576"/>
    </row>
    <row r="40" spans="1:12" ht="11.25" customHeight="1" x14ac:dyDescent="0.2">
      <c r="H40" s="576"/>
      <c r="I40" s="576"/>
      <c r="J40" s="576"/>
      <c r="K40" s="576"/>
      <c r="L40" s="576"/>
    </row>
    <row r="41" spans="1:12" ht="12.75" customHeight="1" x14ac:dyDescent="0.2">
      <c r="H41" s="576"/>
      <c r="I41" s="576"/>
      <c r="J41" s="576"/>
      <c r="K41" s="576"/>
      <c r="L41" s="576"/>
    </row>
    <row r="42" spans="1:12" ht="12.75" customHeight="1" x14ac:dyDescent="0.2">
      <c r="H42" s="576"/>
      <c r="I42" s="576"/>
      <c r="J42" s="576"/>
      <c r="K42" s="576"/>
      <c r="L42" s="576"/>
    </row>
    <row r="43" spans="1:12" ht="12.75" customHeight="1" x14ac:dyDescent="0.2">
      <c r="H43" s="576"/>
      <c r="I43" s="576"/>
      <c r="J43" s="576"/>
      <c r="K43" s="576"/>
      <c r="L43" s="576"/>
    </row>
    <row r="44" spans="1:12" ht="12.75" customHeight="1" x14ac:dyDescent="0.2">
      <c r="H44" s="576"/>
      <c r="I44" s="576"/>
      <c r="J44" s="576"/>
      <c r="K44" s="576"/>
      <c r="L44" s="576"/>
    </row>
    <row r="45" spans="1:12" ht="12.75" customHeight="1" x14ac:dyDescent="0.2">
      <c r="H45" s="576"/>
      <c r="I45" s="576"/>
      <c r="J45" s="576"/>
      <c r="K45" s="576"/>
      <c r="L45" s="576"/>
    </row>
    <row r="46" spans="1:12" ht="12.75" customHeight="1" x14ac:dyDescent="0.2">
      <c r="H46" s="576"/>
      <c r="I46" s="576"/>
      <c r="J46" s="576"/>
      <c r="K46" s="576"/>
      <c r="L46" s="576"/>
    </row>
    <row r="47" spans="1:12" ht="12.75" customHeight="1" x14ac:dyDescent="0.2">
      <c r="H47" s="576"/>
      <c r="I47" s="576"/>
      <c r="J47" s="576"/>
      <c r="K47" s="576"/>
      <c r="L47" s="576"/>
    </row>
    <row r="48" spans="1:12" ht="12" customHeight="1" x14ac:dyDescent="0.2">
      <c r="H48" s="576"/>
      <c r="I48" s="576"/>
      <c r="J48" s="576"/>
      <c r="K48" s="576"/>
      <c r="L48" s="576"/>
    </row>
    <row r="49" spans="8:12" ht="12.6" customHeight="1" x14ac:dyDescent="0.2">
      <c r="H49" s="576"/>
      <c r="I49" s="576"/>
      <c r="J49" s="576"/>
      <c r="K49" s="576"/>
      <c r="L49" s="576"/>
    </row>
    <row r="50" spans="8:12" ht="12.6" customHeight="1" x14ac:dyDescent="0.2">
      <c r="H50" s="576"/>
      <c r="I50" s="576"/>
      <c r="J50" s="576"/>
      <c r="K50" s="576"/>
      <c r="L50" s="576"/>
    </row>
    <row r="51" spans="8:12" ht="10.5" customHeight="1" x14ac:dyDescent="0.2">
      <c r="H51" s="576"/>
      <c r="I51" s="576"/>
      <c r="J51" s="576"/>
      <c r="K51" s="576"/>
      <c r="L51" s="576"/>
    </row>
    <row r="52" spans="8:12" ht="12.75" customHeight="1" x14ac:dyDescent="0.2">
      <c r="H52" s="576"/>
      <c r="I52" s="576"/>
      <c r="J52" s="576"/>
      <c r="K52" s="576"/>
      <c r="L52" s="576"/>
    </row>
    <row r="53" spans="8:12" ht="12.75" customHeight="1" x14ac:dyDescent="0.2">
      <c r="H53" s="576"/>
      <c r="I53" s="576"/>
      <c r="J53" s="576"/>
      <c r="K53" s="576"/>
      <c r="L53" s="576"/>
    </row>
    <row r="54" spans="8:12" ht="12.75" customHeight="1" x14ac:dyDescent="0.2">
      <c r="H54" s="576"/>
      <c r="I54" s="576"/>
      <c r="J54" s="576"/>
      <c r="K54" s="576"/>
      <c r="L54" s="576"/>
    </row>
    <row r="55" spans="8:12" ht="12.75" customHeight="1" x14ac:dyDescent="0.2">
      <c r="H55" s="576"/>
      <c r="I55" s="576"/>
      <c r="J55" s="576"/>
      <c r="K55" s="576"/>
      <c r="L55" s="576"/>
    </row>
    <row r="56" spans="8:12" ht="12.75" customHeight="1" x14ac:dyDescent="0.2">
      <c r="H56" s="576"/>
      <c r="I56" s="576"/>
      <c r="J56" s="576"/>
      <c r="K56" s="576"/>
      <c r="L56" s="576"/>
    </row>
    <row r="57" spans="8:12" ht="12.75" customHeight="1" x14ac:dyDescent="0.2">
      <c r="H57" s="576"/>
      <c r="I57" s="576"/>
      <c r="J57" s="576"/>
      <c r="K57" s="576"/>
      <c r="L57" s="576"/>
    </row>
    <row r="58" spans="8:12" ht="12.75" customHeight="1" x14ac:dyDescent="0.2">
      <c r="H58" s="576"/>
      <c r="I58" s="576"/>
      <c r="J58" s="576"/>
      <c r="K58" s="576"/>
      <c r="L58" s="576"/>
    </row>
  </sheetData>
  <mergeCells count="28">
    <mergeCell ref="A8:G12"/>
    <mergeCell ref="A1:C1"/>
    <mergeCell ref="D1:G1"/>
    <mergeCell ref="A2:C2"/>
    <mergeCell ref="D2:G3"/>
    <mergeCell ref="A3:C3"/>
    <mergeCell ref="A4:G4"/>
    <mergeCell ref="A5:B5"/>
    <mergeCell ref="D5:F5"/>
    <mergeCell ref="A6:B6"/>
    <mergeCell ref="D6:F6"/>
    <mergeCell ref="A7:G7"/>
    <mergeCell ref="A29:C29"/>
    <mergeCell ref="A13:G13"/>
    <mergeCell ref="A20:G20"/>
    <mergeCell ref="A21:C21"/>
    <mergeCell ref="A22:C22"/>
    <mergeCell ref="A23:C23"/>
    <mergeCell ref="A24:C24"/>
    <mergeCell ref="A25:C25"/>
    <mergeCell ref="B26:G26"/>
    <mergeCell ref="A27:C27"/>
    <mergeCell ref="B28:G28"/>
    <mergeCell ref="B30:G30"/>
    <mergeCell ref="A31:C31"/>
    <mergeCell ref="B32:G32"/>
    <mergeCell ref="A33:C33"/>
    <mergeCell ref="B34:G34"/>
  </mergeCells>
  <printOptions horizontalCentered="1"/>
  <pageMargins left="0.35" right="0.35" top="0.35" bottom="0.35" header="0" footer="0"/>
  <pageSetup scale="9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4EF55-5A0D-46E7-8AC2-377700D6B29A}">
  <sheetPr transitionEntry="1">
    <pageSetUpPr fitToPage="1"/>
  </sheetPr>
  <dimension ref="A1:L85"/>
  <sheetViews>
    <sheetView showZeros="0" topLeftCell="A55" zoomScale="110" zoomScaleNormal="110" zoomScaleSheetLayoutView="100" workbookViewId="0">
      <selection activeCell="A6" sqref="A6:B6"/>
    </sheetView>
  </sheetViews>
  <sheetFormatPr defaultColWidth="8.7109375" defaultRowHeight="12.75" x14ac:dyDescent="0.2"/>
  <cols>
    <col min="1" max="1" width="8.28515625" style="577" customWidth="1"/>
    <col min="2" max="2" width="27.85546875" style="577" customWidth="1"/>
    <col min="3" max="3" width="12.42578125" style="577" customWidth="1"/>
    <col min="4" max="4" width="13.5703125" style="577" customWidth="1"/>
    <col min="5" max="5" width="13.28515625" style="577" customWidth="1"/>
    <col min="6" max="6" width="13.5703125" style="577" customWidth="1"/>
    <col min="7" max="7" width="12.5703125" style="577" customWidth="1"/>
    <col min="8" max="16384" width="8.7109375" style="577"/>
  </cols>
  <sheetData>
    <row r="1" spans="1:12" ht="15.75" x14ac:dyDescent="0.25">
      <c r="A1" s="907" t="s">
        <v>1</v>
      </c>
      <c r="B1" s="907"/>
      <c r="C1" s="907"/>
      <c r="D1" s="907"/>
      <c r="E1" s="907"/>
      <c r="F1" s="907"/>
      <c r="G1" s="907"/>
      <c r="H1" s="576"/>
      <c r="I1" s="576"/>
      <c r="J1" s="576"/>
      <c r="K1" s="576"/>
      <c r="L1" s="576"/>
    </row>
    <row r="2" spans="1:12" ht="15.75" customHeight="1" x14ac:dyDescent="0.25">
      <c r="A2" s="908"/>
      <c r="B2" s="909"/>
      <c r="C2" s="910"/>
      <c r="D2" s="974" t="s">
        <v>466</v>
      </c>
      <c r="E2" s="975"/>
      <c r="F2" s="975"/>
      <c r="G2" s="976"/>
      <c r="H2" s="576"/>
      <c r="I2" s="576"/>
      <c r="J2" s="576"/>
      <c r="K2" s="576"/>
      <c r="L2" s="576"/>
    </row>
    <row r="3" spans="1:12" ht="15.75" x14ac:dyDescent="0.25">
      <c r="A3" s="917" t="s">
        <v>455</v>
      </c>
      <c r="B3" s="918"/>
      <c r="C3" s="918"/>
      <c r="D3" s="977"/>
      <c r="E3" s="978"/>
      <c r="F3" s="978"/>
      <c r="G3" s="979"/>
      <c r="H3" s="576"/>
      <c r="I3" s="576"/>
      <c r="J3" s="576"/>
      <c r="K3" s="576"/>
      <c r="L3" s="576"/>
    </row>
    <row r="4" spans="1:12" ht="4.5" customHeight="1" x14ac:dyDescent="0.2">
      <c r="A4" s="919"/>
      <c r="B4" s="920"/>
      <c r="C4" s="920"/>
      <c r="D4" s="920"/>
      <c r="E4" s="920"/>
      <c r="F4" s="920"/>
      <c r="G4" s="921"/>
      <c r="H4" s="576"/>
      <c r="I4" s="576"/>
      <c r="J4" s="576"/>
      <c r="K4" s="576"/>
      <c r="L4" s="576"/>
    </row>
    <row r="5" spans="1:12" ht="9.75" customHeight="1" x14ac:dyDescent="0.2">
      <c r="A5" s="922" t="s">
        <v>6</v>
      </c>
      <c r="B5" s="922"/>
      <c r="C5" s="616" t="s">
        <v>7</v>
      </c>
      <c r="D5" s="956" t="s">
        <v>467</v>
      </c>
      <c r="E5" s="957"/>
      <c r="F5" s="957"/>
      <c r="G5" s="958"/>
      <c r="H5" s="576"/>
      <c r="I5" s="576"/>
      <c r="J5" s="576"/>
      <c r="K5" s="576"/>
      <c r="L5" s="576"/>
    </row>
    <row r="6" spans="1:12" ht="15" customHeight="1" x14ac:dyDescent="0.2">
      <c r="A6" s="923" t="s">
        <v>674</v>
      </c>
      <c r="B6" s="924"/>
      <c r="C6" s="383" t="s">
        <v>499</v>
      </c>
      <c r="D6" s="959"/>
      <c r="E6" s="960"/>
      <c r="F6" s="960"/>
      <c r="G6" s="961"/>
      <c r="H6" s="576"/>
      <c r="I6" s="576"/>
      <c r="J6" s="576"/>
      <c r="K6" s="576"/>
      <c r="L6" s="576"/>
    </row>
    <row r="7" spans="1:12" ht="15" customHeight="1" x14ac:dyDescent="0.2">
      <c r="A7" s="880" t="s">
        <v>468</v>
      </c>
      <c r="B7" s="881"/>
      <c r="C7" s="881"/>
      <c r="D7" s="881"/>
      <c r="E7" s="881"/>
      <c r="F7" s="881"/>
      <c r="G7" s="882"/>
      <c r="H7" s="576"/>
      <c r="I7" s="576"/>
      <c r="J7" s="576"/>
      <c r="K7" s="576"/>
      <c r="L7" s="576"/>
    </row>
    <row r="8" spans="1:12" ht="15" customHeight="1" x14ac:dyDescent="0.2">
      <c r="A8" s="926" t="s">
        <v>469</v>
      </c>
      <c r="B8" s="927"/>
      <c r="C8" s="927"/>
      <c r="D8" s="927"/>
      <c r="E8" s="927"/>
      <c r="F8" s="927"/>
      <c r="G8" s="928"/>
      <c r="H8" s="576"/>
      <c r="I8" s="576"/>
      <c r="J8" s="576"/>
      <c r="K8" s="576"/>
      <c r="L8" s="576"/>
    </row>
    <row r="9" spans="1:12" ht="15" customHeight="1" x14ac:dyDescent="0.2">
      <c r="A9" s="962"/>
      <c r="B9" s="963"/>
      <c r="C9" s="963"/>
      <c r="D9" s="963"/>
      <c r="E9" s="963"/>
      <c r="F9" s="963"/>
      <c r="G9" s="964"/>
      <c r="H9" s="576"/>
      <c r="I9" s="576"/>
      <c r="J9" s="576"/>
      <c r="K9" s="576"/>
      <c r="L9" s="576"/>
    </row>
    <row r="10" spans="1:12" ht="15" customHeight="1" x14ac:dyDescent="0.2">
      <c r="A10" s="962"/>
      <c r="B10" s="963"/>
      <c r="C10" s="963"/>
      <c r="D10" s="963"/>
      <c r="E10" s="963"/>
      <c r="F10" s="963"/>
      <c r="G10" s="964"/>
      <c r="H10" s="576"/>
      <c r="I10" s="576"/>
      <c r="J10" s="576"/>
      <c r="K10" s="576"/>
      <c r="L10" s="576"/>
    </row>
    <row r="11" spans="1:12" ht="15" customHeight="1" x14ac:dyDescent="0.2">
      <c r="A11" s="929"/>
      <c r="B11" s="930"/>
      <c r="C11" s="930"/>
      <c r="D11" s="930"/>
      <c r="E11" s="930"/>
      <c r="F11" s="930"/>
      <c r="G11" s="931"/>
      <c r="H11" s="576"/>
      <c r="I11" s="576"/>
      <c r="J11" s="576"/>
      <c r="K11" s="576"/>
      <c r="L11" s="576"/>
    </row>
    <row r="12" spans="1:12" ht="15" customHeight="1" x14ac:dyDescent="0.2">
      <c r="A12" s="965"/>
      <c r="B12" s="966"/>
      <c r="C12" s="966"/>
      <c r="D12" s="966"/>
      <c r="E12" s="966"/>
      <c r="F12" s="966"/>
      <c r="G12" s="967"/>
      <c r="H12" s="576"/>
      <c r="I12" s="576"/>
      <c r="J12" s="576"/>
      <c r="K12" s="576"/>
      <c r="L12" s="576"/>
    </row>
    <row r="13" spans="1:12" ht="15" customHeight="1" x14ac:dyDescent="0.2">
      <c r="A13" s="968"/>
      <c r="B13" s="969"/>
      <c r="C13" s="969"/>
      <c r="D13" s="969"/>
      <c r="E13" s="969"/>
      <c r="F13" s="969"/>
      <c r="G13" s="970"/>
      <c r="H13" s="576"/>
      <c r="I13" s="576"/>
      <c r="J13" s="576"/>
      <c r="K13" s="576"/>
      <c r="L13" s="576"/>
    </row>
    <row r="14" spans="1:12" ht="15" customHeight="1" x14ac:dyDescent="0.2">
      <c r="A14" s="968"/>
      <c r="B14" s="969"/>
      <c r="C14" s="969"/>
      <c r="D14" s="969"/>
      <c r="E14" s="969"/>
      <c r="F14" s="969"/>
      <c r="G14" s="970"/>
      <c r="H14" s="576"/>
      <c r="I14" s="576"/>
      <c r="J14" s="576"/>
      <c r="K14" s="576"/>
      <c r="L14" s="576"/>
    </row>
    <row r="15" spans="1:12" ht="15" customHeight="1" x14ac:dyDescent="0.2">
      <c r="A15" s="968"/>
      <c r="B15" s="969"/>
      <c r="C15" s="969"/>
      <c r="D15" s="969"/>
      <c r="E15" s="969"/>
      <c r="F15" s="969"/>
      <c r="G15" s="970"/>
      <c r="H15" s="576"/>
      <c r="I15" s="576"/>
      <c r="J15" s="576"/>
      <c r="K15" s="576"/>
      <c r="L15" s="576"/>
    </row>
    <row r="16" spans="1:12" ht="15" customHeight="1" x14ac:dyDescent="0.2">
      <c r="A16" s="968"/>
      <c r="B16" s="969"/>
      <c r="C16" s="969"/>
      <c r="D16" s="969"/>
      <c r="E16" s="969"/>
      <c r="F16" s="969"/>
      <c r="G16" s="970"/>
      <c r="H16" s="576"/>
      <c r="I16" s="576"/>
      <c r="J16" s="576"/>
      <c r="K16" s="576"/>
      <c r="L16" s="576"/>
    </row>
    <row r="17" spans="1:12" ht="15" customHeight="1" x14ac:dyDescent="0.2">
      <c r="A17" s="968"/>
      <c r="B17" s="969"/>
      <c r="C17" s="969"/>
      <c r="D17" s="969"/>
      <c r="E17" s="969"/>
      <c r="F17" s="969"/>
      <c r="G17" s="970"/>
      <c r="H17" s="576"/>
      <c r="I17" s="576"/>
      <c r="J17" s="576"/>
      <c r="K17" s="576"/>
      <c r="L17" s="576"/>
    </row>
    <row r="18" spans="1:12" ht="15" customHeight="1" x14ac:dyDescent="0.2">
      <c r="A18" s="968"/>
      <c r="B18" s="969"/>
      <c r="C18" s="969"/>
      <c r="D18" s="969"/>
      <c r="E18" s="969"/>
      <c r="F18" s="969"/>
      <c r="G18" s="970"/>
      <c r="H18" s="576"/>
      <c r="I18" s="576"/>
      <c r="J18" s="576"/>
      <c r="K18" s="576"/>
      <c r="L18" s="576"/>
    </row>
    <row r="19" spans="1:12" ht="15" customHeight="1" x14ac:dyDescent="0.2">
      <c r="A19" s="968"/>
      <c r="B19" s="969"/>
      <c r="C19" s="969"/>
      <c r="D19" s="969"/>
      <c r="E19" s="969"/>
      <c r="F19" s="969"/>
      <c r="G19" s="970"/>
      <c r="H19" s="576"/>
      <c r="I19" s="576"/>
      <c r="J19" s="576"/>
      <c r="K19" s="576"/>
      <c r="L19" s="576"/>
    </row>
    <row r="20" spans="1:12" ht="15" customHeight="1" x14ac:dyDescent="0.2">
      <c r="A20" s="968"/>
      <c r="B20" s="969"/>
      <c r="C20" s="969"/>
      <c r="D20" s="969"/>
      <c r="E20" s="969"/>
      <c r="F20" s="969"/>
      <c r="G20" s="970"/>
      <c r="H20" s="576"/>
      <c r="I20" s="576"/>
      <c r="J20" s="576"/>
      <c r="K20" s="576"/>
      <c r="L20" s="576"/>
    </row>
    <row r="21" spans="1:12" ht="15" customHeight="1" x14ac:dyDescent="0.2">
      <c r="A21" s="968"/>
      <c r="B21" s="969"/>
      <c r="C21" s="969"/>
      <c r="D21" s="969"/>
      <c r="E21" s="969"/>
      <c r="F21" s="969"/>
      <c r="G21" s="970"/>
      <c r="H21" s="576"/>
      <c r="I21" s="576"/>
      <c r="J21" s="576"/>
      <c r="K21" s="576"/>
      <c r="L21" s="576"/>
    </row>
    <row r="22" spans="1:12" ht="15" customHeight="1" x14ac:dyDescent="0.2">
      <c r="A22" s="968"/>
      <c r="B22" s="969"/>
      <c r="C22" s="969"/>
      <c r="D22" s="969"/>
      <c r="E22" s="969"/>
      <c r="F22" s="969"/>
      <c r="G22" s="970"/>
      <c r="H22" s="576"/>
      <c r="I22" s="576"/>
      <c r="J22" s="576"/>
      <c r="K22" s="576"/>
      <c r="L22" s="576"/>
    </row>
    <row r="23" spans="1:12" ht="15" customHeight="1" x14ac:dyDescent="0.2">
      <c r="A23" s="968"/>
      <c r="B23" s="969"/>
      <c r="C23" s="969"/>
      <c r="D23" s="969"/>
      <c r="E23" s="969"/>
      <c r="F23" s="969"/>
      <c r="G23" s="970"/>
      <c r="H23" s="576"/>
      <c r="I23" s="576"/>
      <c r="J23" s="576"/>
      <c r="K23" s="576"/>
      <c r="L23" s="576"/>
    </row>
    <row r="24" spans="1:12" ht="15" customHeight="1" x14ac:dyDescent="0.2">
      <c r="A24" s="968"/>
      <c r="B24" s="969"/>
      <c r="C24" s="969"/>
      <c r="D24" s="969"/>
      <c r="E24" s="969"/>
      <c r="F24" s="969"/>
      <c r="G24" s="970"/>
      <c r="H24" s="576"/>
      <c r="I24" s="576"/>
      <c r="J24" s="576"/>
      <c r="K24" s="576"/>
      <c r="L24" s="576"/>
    </row>
    <row r="25" spans="1:12" ht="15" customHeight="1" x14ac:dyDescent="0.2">
      <c r="A25" s="971"/>
      <c r="B25" s="972"/>
      <c r="C25" s="972"/>
      <c r="D25" s="972"/>
      <c r="E25" s="972"/>
      <c r="F25" s="972"/>
      <c r="G25" s="973"/>
      <c r="H25" s="576"/>
      <c r="I25" s="576"/>
      <c r="J25" s="576"/>
      <c r="K25" s="576"/>
      <c r="L25" s="576"/>
    </row>
    <row r="26" spans="1:12" ht="15" customHeight="1" x14ac:dyDescent="0.2">
      <c r="A26" s="926" t="s">
        <v>470</v>
      </c>
      <c r="B26" s="927"/>
      <c r="C26" s="927"/>
      <c r="D26" s="927"/>
      <c r="E26" s="927"/>
      <c r="F26" s="927"/>
      <c r="G26" s="928"/>
      <c r="H26" s="576"/>
      <c r="I26" s="576"/>
      <c r="J26" s="576"/>
      <c r="K26" s="576"/>
      <c r="L26" s="576"/>
    </row>
    <row r="27" spans="1:12" ht="15" customHeight="1" x14ac:dyDescent="0.2">
      <c r="A27" s="929"/>
      <c r="B27" s="930"/>
      <c r="C27" s="930"/>
      <c r="D27" s="930"/>
      <c r="E27" s="930"/>
      <c r="F27" s="930"/>
      <c r="G27" s="931"/>
      <c r="H27" s="576"/>
      <c r="I27" s="576"/>
      <c r="J27" s="576"/>
      <c r="K27" s="576"/>
      <c r="L27" s="576"/>
    </row>
    <row r="28" spans="1:12" ht="15" customHeight="1" x14ac:dyDescent="0.2">
      <c r="A28" s="932"/>
      <c r="B28" s="933"/>
      <c r="C28" s="933"/>
      <c r="D28" s="933"/>
      <c r="E28" s="933"/>
      <c r="F28" s="933"/>
      <c r="G28" s="934"/>
      <c r="H28" s="576"/>
      <c r="I28" s="576"/>
      <c r="J28" s="576"/>
      <c r="K28" s="576"/>
      <c r="L28" s="576"/>
    </row>
    <row r="29" spans="1:12" ht="15" customHeight="1" x14ac:dyDescent="0.2">
      <c r="A29" s="935"/>
      <c r="B29" s="936"/>
      <c r="C29" s="936"/>
      <c r="D29" s="936"/>
      <c r="E29" s="936"/>
      <c r="F29" s="936"/>
      <c r="G29" s="937"/>
      <c r="H29" s="576"/>
      <c r="I29" s="576"/>
      <c r="J29" s="576"/>
      <c r="K29" s="576"/>
      <c r="L29" s="576"/>
    </row>
    <row r="30" spans="1:12" ht="15" customHeight="1" x14ac:dyDescent="0.2">
      <c r="A30" s="935"/>
      <c r="B30" s="936"/>
      <c r="C30" s="936"/>
      <c r="D30" s="936"/>
      <c r="E30" s="936"/>
      <c r="F30" s="936"/>
      <c r="G30" s="937"/>
      <c r="H30" s="576"/>
      <c r="I30" s="576"/>
      <c r="J30" s="576"/>
      <c r="K30" s="576"/>
      <c r="L30" s="576"/>
    </row>
    <row r="31" spans="1:12" ht="15" customHeight="1" x14ac:dyDescent="0.2">
      <c r="A31" s="935"/>
      <c r="B31" s="936"/>
      <c r="C31" s="936"/>
      <c r="D31" s="936"/>
      <c r="E31" s="936"/>
      <c r="F31" s="936"/>
      <c r="G31" s="937"/>
      <c r="H31" s="576"/>
      <c r="I31" s="576"/>
      <c r="J31" s="576"/>
      <c r="K31" s="576"/>
      <c r="L31" s="576"/>
    </row>
    <row r="32" spans="1:12" ht="15" customHeight="1" x14ac:dyDescent="0.2">
      <c r="A32" s="935"/>
      <c r="B32" s="936"/>
      <c r="C32" s="936"/>
      <c r="D32" s="936"/>
      <c r="E32" s="936"/>
      <c r="F32" s="936"/>
      <c r="G32" s="937"/>
      <c r="H32" s="576"/>
      <c r="I32" s="576"/>
      <c r="J32" s="576"/>
      <c r="K32" s="576"/>
      <c r="L32" s="576"/>
    </row>
    <row r="33" spans="1:12" ht="15" customHeight="1" x14ac:dyDescent="0.2">
      <c r="A33" s="935"/>
      <c r="B33" s="936"/>
      <c r="C33" s="936"/>
      <c r="D33" s="936"/>
      <c r="E33" s="936"/>
      <c r="F33" s="936"/>
      <c r="G33" s="937"/>
      <c r="H33" s="576"/>
      <c r="I33" s="576"/>
      <c r="J33" s="576"/>
      <c r="K33" s="576"/>
      <c r="L33" s="576"/>
    </row>
    <row r="34" spans="1:12" ht="15" customHeight="1" x14ac:dyDescent="0.2">
      <c r="A34" s="935"/>
      <c r="B34" s="936"/>
      <c r="C34" s="936"/>
      <c r="D34" s="936"/>
      <c r="E34" s="936"/>
      <c r="F34" s="936"/>
      <c r="G34" s="937"/>
      <c r="H34" s="576"/>
      <c r="I34" s="576"/>
      <c r="J34" s="576"/>
      <c r="K34" s="576"/>
      <c r="L34" s="576"/>
    </row>
    <row r="35" spans="1:12" ht="15" customHeight="1" x14ac:dyDescent="0.2">
      <c r="A35" s="935"/>
      <c r="B35" s="936"/>
      <c r="C35" s="936"/>
      <c r="D35" s="936"/>
      <c r="E35" s="936"/>
      <c r="F35" s="936"/>
      <c r="G35" s="937"/>
      <c r="H35" s="576"/>
      <c r="I35" s="576"/>
      <c r="J35" s="576"/>
      <c r="K35" s="576"/>
      <c r="L35" s="576"/>
    </row>
    <row r="36" spans="1:12" ht="15" customHeight="1" x14ac:dyDescent="0.2">
      <c r="A36" s="935"/>
      <c r="B36" s="936"/>
      <c r="C36" s="936"/>
      <c r="D36" s="936"/>
      <c r="E36" s="936"/>
      <c r="F36" s="936"/>
      <c r="G36" s="937"/>
      <c r="H36" s="576"/>
      <c r="I36" s="576"/>
      <c r="J36" s="576"/>
      <c r="K36" s="576"/>
      <c r="L36" s="576"/>
    </row>
    <row r="37" spans="1:12" ht="15" customHeight="1" x14ac:dyDescent="0.2">
      <c r="A37" s="935"/>
      <c r="B37" s="936"/>
      <c r="C37" s="936"/>
      <c r="D37" s="936"/>
      <c r="E37" s="936"/>
      <c r="F37" s="936"/>
      <c r="G37" s="937"/>
      <c r="H37" s="576"/>
      <c r="I37" s="576"/>
      <c r="J37" s="576"/>
      <c r="K37" s="576"/>
      <c r="L37" s="576"/>
    </row>
    <row r="38" spans="1:12" ht="15" customHeight="1" x14ac:dyDescent="0.2">
      <c r="A38" s="935"/>
      <c r="B38" s="936"/>
      <c r="C38" s="936"/>
      <c r="D38" s="936"/>
      <c r="E38" s="936"/>
      <c r="F38" s="936"/>
      <c r="G38" s="937"/>
      <c r="H38" s="576"/>
      <c r="I38" s="576"/>
      <c r="J38" s="576"/>
      <c r="K38" s="576"/>
      <c r="L38" s="576"/>
    </row>
    <row r="39" spans="1:12" ht="15" customHeight="1" x14ac:dyDescent="0.2">
      <c r="A39" s="935"/>
      <c r="B39" s="936"/>
      <c r="C39" s="936"/>
      <c r="D39" s="936"/>
      <c r="E39" s="936"/>
      <c r="F39" s="936"/>
      <c r="G39" s="937"/>
      <c r="H39" s="576"/>
      <c r="I39" s="576"/>
      <c r="J39" s="576"/>
      <c r="K39" s="576"/>
      <c r="L39" s="576"/>
    </row>
    <row r="40" spans="1:12" ht="15" customHeight="1" x14ac:dyDescent="0.2">
      <c r="A40" s="935"/>
      <c r="B40" s="936"/>
      <c r="C40" s="936"/>
      <c r="D40" s="936"/>
      <c r="E40" s="936"/>
      <c r="F40" s="936"/>
      <c r="G40" s="937"/>
      <c r="H40" s="576"/>
      <c r="I40" s="576"/>
      <c r="J40" s="576"/>
      <c r="K40" s="576"/>
      <c r="L40" s="576"/>
    </row>
    <row r="41" spans="1:12" ht="15" customHeight="1" x14ac:dyDescent="0.2">
      <c r="A41" s="935"/>
      <c r="B41" s="936"/>
      <c r="C41" s="936"/>
      <c r="D41" s="936"/>
      <c r="E41" s="936"/>
      <c r="F41" s="936"/>
      <c r="G41" s="937"/>
      <c r="H41" s="576"/>
      <c r="I41" s="576"/>
      <c r="J41" s="576"/>
      <c r="K41" s="576"/>
      <c r="L41" s="576"/>
    </row>
    <row r="42" spans="1:12" ht="15" customHeight="1" x14ac:dyDescent="0.2">
      <c r="A42" s="935"/>
      <c r="B42" s="936"/>
      <c r="C42" s="936"/>
      <c r="D42" s="936"/>
      <c r="E42" s="936"/>
      <c r="F42" s="936"/>
      <c r="G42" s="937"/>
      <c r="H42" s="576"/>
      <c r="I42" s="576"/>
      <c r="J42" s="576"/>
      <c r="K42" s="576"/>
      <c r="L42" s="576"/>
    </row>
    <row r="43" spans="1:12" ht="15" customHeight="1" x14ac:dyDescent="0.2">
      <c r="A43" s="938"/>
      <c r="B43" s="939"/>
      <c r="C43" s="939"/>
      <c r="D43" s="939"/>
      <c r="E43" s="939"/>
      <c r="F43" s="939"/>
      <c r="G43" s="940"/>
      <c r="H43" s="576"/>
      <c r="I43" s="576"/>
      <c r="J43" s="576"/>
      <c r="K43" s="576"/>
      <c r="L43" s="576"/>
    </row>
    <row r="44" spans="1:12" ht="15" customHeight="1" x14ac:dyDescent="0.2">
      <c r="A44" s="941" t="s">
        <v>471</v>
      </c>
      <c r="B44" s="942"/>
      <c r="C44" s="942"/>
      <c r="D44" s="942"/>
      <c r="E44" s="942"/>
      <c r="F44" s="942"/>
      <c r="G44" s="943"/>
      <c r="H44" s="576"/>
      <c r="I44" s="576"/>
      <c r="J44" s="576"/>
      <c r="K44" s="576"/>
      <c r="L44" s="576"/>
    </row>
    <row r="45" spans="1:12" ht="15" customHeight="1" x14ac:dyDescent="0.2">
      <c r="A45" s="944"/>
      <c r="B45" s="945"/>
      <c r="C45" s="945"/>
      <c r="D45" s="945"/>
      <c r="E45" s="945"/>
      <c r="F45" s="945"/>
      <c r="G45" s="946"/>
      <c r="H45" s="576"/>
      <c r="I45" s="576"/>
      <c r="J45" s="576"/>
      <c r="K45" s="576"/>
      <c r="L45" s="576"/>
    </row>
    <row r="46" spans="1:12" ht="15" customHeight="1" x14ac:dyDescent="0.2">
      <c r="A46" s="947"/>
      <c r="B46" s="948"/>
      <c r="C46" s="948"/>
      <c r="D46" s="948"/>
      <c r="E46" s="948"/>
      <c r="F46" s="948"/>
      <c r="G46" s="949"/>
      <c r="H46" s="576"/>
      <c r="I46" s="576"/>
      <c r="J46" s="576"/>
      <c r="K46" s="576"/>
      <c r="L46" s="576"/>
    </row>
    <row r="47" spans="1:12" ht="15" customHeight="1" x14ac:dyDescent="0.2">
      <c r="A47" s="950"/>
      <c r="B47" s="951"/>
      <c r="C47" s="951"/>
      <c r="D47" s="951"/>
      <c r="E47" s="951"/>
      <c r="F47" s="951"/>
      <c r="G47" s="952"/>
      <c r="H47" s="576"/>
      <c r="I47" s="576"/>
      <c r="J47" s="576"/>
      <c r="K47" s="576"/>
      <c r="L47" s="576"/>
    </row>
    <row r="48" spans="1:12" ht="15" customHeight="1" x14ac:dyDescent="0.2">
      <c r="A48" s="950"/>
      <c r="B48" s="951"/>
      <c r="C48" s="951"/>
      <c r="D48" s="951"/>
      <c r="E48" s="951"/>
      <c r="F48" s="951"/>
      <c r="G48" s="952"/>
      <c r="H48" s="576"/>
      <c r="I48" s="576"/>
      <c r="J48" s="576"/>
      <c r="K48" s="576"/>
      <c r="L48" s="576"/>
    </row>
    <row r="49" spans="1:12" ht="15" customHeight="1" x14ac:dyDescent="0.2">
      <c r="A49" s="950"/>
      <c r="B49" s="951"/>
      <c r="C49" s="951"/>
      <c r="D49" s="951"/>
      <c r="E49" s="951"/>
      <c r="F49" s="951"/>
      <c r="G49" s="952"/>
      <c r="H49" s="576"/>
      <c r="I49" s="576"/>
      <c r="J49" s="576"/>
      <c r="K49" s="576"/>
      <c r="L49" s="576"/>
    </row>
    <row r="50" spans="1:12" ht="15" customHeight="1" x14ac:dyDescent="0.2">
      <c r="A50" s="950"/>
      <c r="B50" s="951"/>
      <c r="C50" s="951"/>
      <c r="D50" s="951"/>
      <c r="E50" s="951"/>
      <c r="F50" s="951"/>
      <c r="G50" s="952"/>
      <c r="H50" s="576"/>
      <c r="I50" s="576"/>
      <c r="J50" s="576"/>
      <c r="K50" s="576"/>
      <c r="L50" s="576"/>
    </row>
    <row r="51" spans="1:12" ht="15" customHeight="1" x14ac:dyDescent="0.2">
      <c r="A51" s="950"/>
      <c r="B51" s="951"/>
      <c r="C51" s="951"/>
      <c r="D51" s="951"/>
      <c r="E51" s="951"/>
      <c r="F51" s="951"/>
      <c r="G51" s="952"/>
      <c r="H51" s="576"/>
      <c r="I51" s="576"/>
      <c r="J51" s="576"/>
      <c r="K51" s="576"/>
      <c r="L51" s="576"/>
    </row>
    <row r="52" spans="1:12" ht="15" customHeight="1" x14ac:dyDescent="0.2">
      <c r="A52" s="950"/>
      <c r="B52" s="951"/>
      <c r="C52" s="951"/>
      <c r="D52" s="951"/>
      <c r="E52" s="951"/>
      <c r="F52" s="951"/>
      <c r="G52" s="952"/>
      <c r="H52" s="576"/>
      <c r="I52" s="576"/>
      <c r="J52" s="576"/>
      <c r="K52" s="576"/>
      <c r="L52" s="576"/>
    </row>
    <row r="53" spans="1:12" ht="15" customHeight="1" x14ac:dyDescent="0.2">
      <c r="A53" s="950"/>
      <c r="B53" s="951"/>
      <c r="C53" s="951"/>
      <c r="D53" s="951"/>
      <c r="E53" s="951"/>
      <c r="F53" s="951"/>
      <c r="G53" s="952"/>
      <c r="H53" s="576"/>
      <c r="I53" s="576"/>
      <c r="J53" s="576"/>
      <c r="K53" s="576"/>
      <c r="L53" s="576"/>
    </row>
    <row r="54" spans="1:12" ht="15" customHeight="1" x14ac:dyDescent="0.2">
      <c r="A54" s="950"/>
      <c r="B54" s="951"/>
      <c r="C54" s="951"/>
      <c r="D54" s="951"/>
      <c r="E54" s="951"/>
      <c r="F54" s="951"/>
      <c r="G54" s="952"/>
      <c r="H54" s="576"/>
      <c r="I54" s="576"/>
      <c r="J54" s="576"/>
      <c r="K54" s="576"/>
      <c r="L54" s="576"/>
    </row>
    <row r="55" spans="1:12" ht="15" customHeight="1" x14ac:dyDescent="0.2">
      <c r="A55" s="950"/>
      <c r="B55" s="951"/>
      <c r="C55" s="951"/>
      <c r="D55" s="951"/>
      <c r="E55" s="951"/>
      <c r="F55" s="951"/>
      <c r="G55" s="952"/>
      <c r="H55" s="576"/>
      <c r="I55" s="576"/>
      <c r="J55" s="576"/>
      <c r="K55" s="576"/>
      <c r="L55" s="576"/>
    </row>
    <row r="56" spans="1:12" ht="15" customHeight="1" x14ac:dyDescent="0.2">
      <c r="A56" s="950"/>
      <c r="B56" s="951"/>
      <c r="C56" s="951"/>
      <c r="D56" s="951"/>
      <c r="E56" s="951"/>
      <c r="F56" s="951"/>
      <c r="G56" s="952"/>
      <c r="H56" s="576"/>
      <c r="I56" s="426"/>
      <c r="J56" s="576"/>
      <c r="K56" s="576"/>
      <c r="L56" s="576"/>
    </row>
    <row r="57" spans="1:12" ht="15" customHeight="1" x14ac:dyDescent="0.2">
      <c r="A57" s="950"/>
      <c r="B57" s="951"/>
      <c r="C57" s="951"/>
      <c r="D57" s="951"/>
      <c r="E57" s="951"/>
      <c r="F57" s="951"/>
      <c r="G57" s="952"/>
      <c r="H57" s="576"/>
      <c r="I57" s="427"/>
      <c r="J57" s="576"/>
      <c r="K57" s="576"/>
      <c r="L57" s="576"/>
    </row>
    <row r="58" spans="1:12" ht="15" customHeight="1" x14ac:dyDescent="0.2">
      <c r="A58" s="950"/>
      <c r="B58" s="951"/>
      <c r="C58" s="951"/>
      <c r="D58" s="951"/>
      <c r="E58" s="951"/>
      <c r="F58" s="951"/>
      <c r="G58" s="952"/>
      <c r="H58" s="576"/>
      <c r="I58" s="576"/>
      <c r="J58" s="576"/>
      <c r="K58" s="576"/>
      <c r="L58" s="576"/>
    </row>
    <row r="59" spans="1:12" ht="15" customHeight="1" x14ac:dyDescent="0.2">
      <c r="A59" s="950"/>
      <c r="B59" s="951"/>
      <c r="C59" s="951"/>
      <c r="D59" s="951"/>
      <c r="E59" s="951"/>
      <c r="F59" s="951"/>
      <c r="G59" s="952"/>
      <c r="H59" s="576"/>
      <c r="I59" s="576"/>
      <c r="J59" s="576"/>
      <c r="K59" s="576"/>
      <c r="L59" s="576"/>
    </row>
    <row r="60" spans="1:12" ht="15" customHeight="1" x14ac:dyDescent="0.2">
      <c r="A60" s="953"/>
      <c r="B60" s="954"/>
      <c r="C60" s="954"/>
      <c r="D60" s="954"/>
      <c r="E60" s="954"/>
      <c r="F60" s="954"/>
      <c r="G60" s="955"/>
      <c r="H60" s="576"/>
      <c r="I60" s="576"/>
      <c r="J60" s="576"/>
      <c r="K60" s="576"/>
      <c r="L60" s="576"/>
    </row>
    <row r="61" spans="1:12" ht="12.75" customHeight="1" x14ac:dyDescent="0.2">
      <c r="A61" s="430" t="s">
        <v>465</v>
      </c>
      <c r="B61" s="438"/>
      <c r="C61" s="438"/>
      <c r="D61" s="438"/>
      <c r="E61" s="438"/>
      <c r="F61" s="438"/>
      <c r="G61" s="438"/>
      <c r="H61" s="576"/>
      <c r="I61" s="576"/>
      <c r="J61" s="576"/>
      <c r="K61" s="576"/>
      <c r="L61" s="576"/>
    </row>
    <row r="62" spans="1:12" x14ac:dyDescent="0.2">
      <c r="H62" s="576"/>
      <c r="I62" s="576"/>
      <c r="J62" s="576"/>
      <c r="K62" s="576"/>
      <c r="L62" s="576"/>
    </row>
    <row r="63" spans="1:12" ht="12" customHeight="1" x14ac:dyDescent="0.2">
      <c r="H63" s="576"/>
      <c r="I63" s="576"/>
      <c r="J63" s="576"/>
      <c r="K63" s="576"/>
      <c r="L63" s="576"/>
    </row>
    <row r="64" spans="1:12" ht="12.6" customHeight="1" x14ac:dyDescent="0.2">
      <c r="H64" s="576"/>
      <c r="I64" s="576"/>
      <c r="J64" s="576"/>
      <c r="K64" s="576"/>
      <c r="L64" s="576"/>
    </row>
    <row r="65" spans="8:12" ht="12.6" customHeight="1" x14ac:dyDescent="0.2">
      <c r="H65" s="576"/>
      <c r="I65" s="576"/>
      <c r="J65" s="576"/>
      <c r="K65" s="576"/>
      <c r="L65" s="576"/>
    </row>
    <row r="66" spans="8:12" ht="12.6" customHeight="1" x14ac:dyDescent="0.2">
      <c r="H66" s="576"/>
      <c r="I66" s="576"/>
      <c r="J66" s="576"/>
      <c r="K66" s="576"/>
      <c r="L66" s="576"/>
    </row>
    <row r="67" spans="8:12" ht="11.25" customHeight="1" x14ac:dyDescent="0.2">
      <c r="H67" s="576"/>
      <c r="I67" s="576"/>
      <c r="J67" s="576"/>
      <c r="K67" s="576"/>
      <c r="L67" s="576"/>
    </row>
    <row r="68" spans="8:12" ht="12.75" customHeight="1" x14ac:dyDescent="0.2">
      <c r="H68" s="576"/>
      <c r="I68" s="576"/>
      <c r="J68" s="576"/>
      <c r="K68" s="576"/>
      <c r="L68" s="576"/>
    </row>
    <row r="69" spans="8:12" ht="12.75" customHeight="1" x14ac:dyDescent="0.2">
      <c r="H69" s="576"/>
      <c r="I69" s="576"/>
      <c r="J69" s="576"/>
      <c r="K69" s="576"/>
      <c r="L69" s="576"/>
    </row>
    <row r="70" spans="8:12" ht="12.75" customHeight="1" x14ac:dyDescent="0.2">
      <c r="H70" s="576"/>
      <c r="I70" s="576"/>
      <c r="J70" s="576"/>
      <c r="K70" s="576"/>
      <c r="L70" s="576"/>
    </row>
    <row r="71" spans="8:12" ht="12.75" customHeight="1" x14ac:dyDescent="0.2">
      <c r="H71" s="576"/>
      <c r="I71" s="576"/>
      <c r="J71" s="576"/>
      <c r="K71" s="576"/>
      <c r="L71" s="576"/>
    </row>
    <row r="72" spans="8:12" ht="12.75" customHeight="1" x14ac:dyDescent="0.2">
      <c r="H72" s="576"/>
      <c r="I72" s="576"/>
      <c r="J72" s="576"/>
      <c r="K72" s="576"/>
      <c r="L72" s="576"/>
    </row>
    <row r="73" spans="8:12" ht="12.75" customHeight="1" x14ac:dyDescent="0.2">
      <c r="H73" s="576"/>
      <c r="I73" s="576"/>
      <c r="J73" s="576"/>
      <c r="K73" s="576"/>
      <c r="L73" s="576"/>
    </row>
    <row r="74" spans="8:12" ht="12.75" customHeight="1" x14ac:dyDescent="0.2">
      <c r="H74" s="576"/>
      <c r="I74" s="576"/>
      <c r="J74" s="576"/>
      <c r="K74" s="576"/>
      <c r="L74" s="576"/>
    </row>
    <row r="75" spans="8:12" ht="12" customHeight="1" x14ac:dyDescent="0.2">
      <c r="H75" s="576"/>
      <c r="I75" s="576"/>
      <c r="J75" s="576"/>
      <c r="K75" s="576"/>
      <c r="L75" s="576"/>
    </row>
    <row r="76" spans="8:12" ht="12.6" customHeight="1" x14ac:dyDescent="0.2">
      <c r="H76" s="576"/>
      <c r="I76" s="576"/>
      <c r="J76" s="576"/>
      <c r="K76" s="576"/>
      <c r="L76" s="576"/>
    </row>
    <row r="77" spans="8:12" ht="12.6" customHeight="1" x14ac:dyDescent="0.2">
      <c r="H77" s="576"/>
      <c r="I77" s="576"/>
      <c r="J77" s="576"/>
      <c r="K77" s="576"/>
      <c r="L77" s="576"/>
    </row>
    <row r="78" spans="8:12" ht="10.5" customHeight="1" x14ac:dyDescent="0.2">
      <c r="H78" s="576"/>
      <c r="I78" s="576"/>
      <c r="J78" s="576"/>
      <c r="K78" s="576"/>
      <c r="L78" s="576"/>
    </row>
    <row r="79" spans="8:12" ht="12.75" customHeight="1" x14ac:dyDescent="0.2">
      <c r="H79" s="576"/>
      <c r="I79" s="576"/>
      <c r="J79" s="576"/>
      <c r="K79" s="576"/>
      <c r="L79" s="576"/>
    </row>
    <row r="80" spans="8:12" ht="12.75" customHeight="1" x14ac:dyDescent="0.2">
      <c r="H80" s="576"/>
      <c r="I80" s="576"/>
      <c r="J80" s="576"/>
      <c r="K80" s="576"/>
      <c r="L80" s="576"/>
    </row>
    <row r="81" spans="8:12" ht="12.75" customHeight="1" x14ac:dyDescent="0.2">
      <c r="H81" s="576"/>
      <c r="I81" s="576"/>
      <c r="J81" s="576"/>
      <c r="K81" s="576"/>
      <c r="L81" s="576"/>
    </row>
    <row r="82" spans="8:12" ht="12.75" customHeight="1" x14ac:dyDescent="0.2">
      <c r="H82" s="576"/>
      <c r="I82" s="576"/>
      <c r="J82" s="576"/>
      <c r="K82" s="576"/>
      <c r="L82" s="576"/>
    </row>
    <row r="83" spans="8:12" ht="12.75" customHeight="1" x14ac:dyDescent="0.2">
      <c r="H83" s="576"/>
      <c r="I83" s="576"/>
      <c r="J83" s="576"/>
      <c r="K83" s="576"/>
      <c r="L83" s="576"/>
    </row>
    <row r="84" spans="8:12" ht="12.75" customHeight="1" x14ac:dyDescent="0.2">
      <c r="H84" s="576"/>
      <c r="I84" s="576"/>
      <c r="J84" s="576"/>
      <c r="K84" s="576"/>
      <c r="L84" s="576"/>
    </row>
    <row r="85" spans="8:12" ht="12.75" customHeight="1" x14ac:dyDescent="0.2">
      <c r="H85" s="576"/>
      <c r="I85" s="576"/>
      <c r="J85" s="576"/>
      <c r="K85" s="576"/>
      <c r="L85" s="576"/>
    </row>
  </sheetData>
  <mergeCells count="16">
    <mergeCell ref="A4:G4"/>
    <mergeCell ref="A1:C1"/>
    <mergeCell ref="D1:G1"/>
    <mergeCell ref="A2:C2"/>
    <mergeCell ref="D2:G3"/>
    <mergeCell ref="A3:C3"/>
    <mergeCell ref="A26:G27"/>
    <mergeCell ref="A28:G43"/>
    <mergeCell ref="A44:G45"/>
    <mergeCell ref="A46:G60"/>
    <mergeCell ref="A5:B5"/>
    <mergeCell ref="D5:G6"/>
    <mergeCell ref="A6:B6"/>
    <mergeCell ref="A7:G7"/>
    <mergeCell ref="A8:G11"/>
    <mergeCell ref="A12:G25"/>
  </mergeCells>
  <printOptions horizontalCentered="1"/>
  <pageMargins left="0.35" right="0.35" top="0.35" bottom="0.35" header="0" footer="0"/>
  <pageSetup scale="83" fitToWidth="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D300D-3595-4B9C-916C-7F20DAFBDFC8}">
  <sheetPr>
    <tabColor rgb="FF00B0F0"/>
  </sheetPr>
  <dimension ref="A1:L58"/>
  <sheetViews>
    <sheetView showZeros="0" zoomScale="110" zoomScaleNormal="110" zoomScaleSheetLayoutView="100" workbookViewId="0">
      <selection activeCell="F55" sqref="F55"/>
    </sheetView>
  </sheetViews>
  <sheetFormatPr defaultColWidth="8.7109375" defaultRowHeight="12.75" x14ac:dyDescent="0.2"/>
  <cols>
    <col min="1" max="1" width="8.28515625" style="577" customWidth="1"/>
    <col min="2" max="2" width="27.85546875" style="577" customWidth="1"/>
    <col min="3" max="3" width="12.42578125" style="577" customWidth="1"/>
    <col min="4" max="4" width="13.5703125" style="577" customWidth="1"/>
    <col min="5" max="5" width="13.28515625" style="577" customWidth="1"/>
    <col min="6" max="6" width="13.5703125" style="577" customWidth="1"/>
    <col min="7" max="7" width="12.5703125" style="577" customWidth="1"/>
    <col min="8" max="16384" width="8.7109375" style="577"/>
  </cols>
  <sheetData>
    <row r="1" spans="1:12" ht="15.75" x14ac:dyDescent="0.25">
      <c r="A1" s="907" t="s">
        <v>1</v>
      </c>
      <c r="B1" s="907"/>
      <c r="C1" s="907"/>
      <c r="D1" s="907"/>
      <c r="E1" s="907"/>
      <c r="F1" s="907"/>
      <c r="G1" s="907"/>
      <c r="H1" s="576"/>
      <c r="I1" s="576"/>
      <c r="J1" s="576"/>
      <c r="K1" s="576"/>
      <c r="L1" s="576"/>
    </row>
    <row r="2" spans="1:12" ht="15.75" x14ac:dyDescent="0.25">
      <c r="A2" s="908"/>
      <c r="B2" s="909"/>
      <c r="C2" s="910"/>
      <c r="D2" s="908" t="s">
        <v>92</v>
      </c>
      <c r="E2" s="909"/>
      <c r="F2" s="909"/>
      <c r="G2" s="910"/>
      <c r="H2" s="576"/>
      <c r="I2" s="576"/>
      <c r="J2" s="576"/>
      <c r="K2" s="576"/>
      <c r="L2" s="576"/>
    </row>
    <row r="3" spans="1:12" ht="15.75" x14ac:dyDescent="0.25">
      <c r="A3" s="980" t="s">
        <v>455</v>
      </c>
      <c r="B3" s="981"/>
      <c r="C3" s="982"/>
      <c r="D3" s="983"/>
      <c r="E3" s="984"/>
      <c r="F3" s="984"/>
      <c r="G3" s="985"/>
      <c r="H3" s="576"/>
      <c r="I3" s="576"/>
      <c r="J3" s="576"/>
      <c r="K3" s="576"/>
      <c r="L3" s="576"/>
    </row>
    <row r="4" spans="1:12" ht="4.5" customHeight="1" x14ac:dyDescent="0.2">
      <c r="A4" s="919"/>
      <c r="B4" s="920"/>
      <c r="C4" s="920"/>
      <c r="D4" s="920"/>
      <c r="E4" s="920"/>
      <c r="F4" s="920"/>
      <c r="G4" s="921"/>
      <c r="H4" s="576"/>
      <c r="I4" s="576"/>
      <c r="J4" s="576"/>
      <c r="K4" s="576"/>
      <c r="L4" s="576"/>
    </row>
    <row r="5" spans="1:12" ht="9.75" customHeight="1" x14ac:dyDescent="0.2">
      <c r="A5" s="922" t="s">
        <v>6</v>
      </c>
      <c r="B5" s="922"/>
      <c r="C5" s="587" t="s">
        <v>7</v>
      </c>
      <c r="D5" s="922" t="s">
        <v>9</v>
      </c>
      <c r="E5" s="922"/>
      <c r="F5" s="922"/>
      <c r="G5" s="583" t="s">
        <v>7</v>
      </c>
      <c r="H5" s="576"/>
      <c r="I5" s="576"/>
      <c r="J5" s="576"/>
      <c r="K5" s="576"/>
      <c r="L5" s="576"/>
    </row>
    <row r="6" spans="1:12" ht="15" customHeight="1" x14ac:dyDescent="0.2">
      <c r="A6" s="923" t="s">
        <v>597</v>
      </c>
      <c r="B6" s="924"/>
      <c r="C6" s="383" t="s">
        <v>499</v>
      </c>
      <c r="D6" s="923" t="s">
        <v>559</v>
      </c>
      <c r="E6" s="925"/>
      <c r="F6" s="924"/>
      <c r="G6" s="383" t="s">
        <v>406</v>
      </c>
      <c r="H6" s="576"/>
      <c r="I6" s="576"/>
      <c r="J6" s="576"/>
      <c r="K6" s="576"/>
      <c r="L6" s="576"/>
    </row>
    <row r="7" spans="1:12" ht="12" customHeight="1" x14ac:dyDescent="0.2">
      <c r="A7" s="880" t="s">
        <v>93</v>
      </c>
      <c r="B7" s="881"/>
      <c r="C7" s="881"/>
      <c r="D7" s="881"/>
      <c r="E7" s="881"/>
      <c r="F7" s="881"/>
      <c r="G7" s="882"/>
      <c r="H7" s="576"/>
      <c r="I7" s="576"/>
      <c r="J7" s="576"/>
      <c r="K7" s="576"/>
      <c r="L7" s="576"/>
    </row>
    <row r="8" spans="1:12" ht="12.75" customHeight="1" x14ac:dyDescent="0.2">
      <c r="A8" s="581"/>
      <c r="B8" s="581"/>
      <c r="C8" s="385" t="s">
        <v>448</v>
      </c>
      <c r="D8" s="385" t="s">
        <v>451</v>
      </c>
      <c r="E8" s="386" t="s">
        <v>451</v>
      </c>
      <c r="F8" s="387" t="s">
        <v>456</v>
      </c>
      <c r="G8" s="388" t="s">
        <v>24</v>
      </c>
      <c r="H8" s="576"/>
      <c r="I8" s="576"/>
      <c r="J8" s="576"/>
      <c r="K8" s="576"/>
      <c r="L8" s="576"/>
    </row>
    <row r="9" spans="1:12" x14ac:dyDescent="0.2">
      <c r="A9" s="582" t="s">
        <v>8</v>
      </c>
      <c r="B9" s="582" t="s">
        <v>8</v>
      </c>
      <c r="C9" s="582" t="s">
        <v>3</v>
      </c>
      <c r="D9" s="582" t="s">
        <v>25</v>
      </c>
      <c r="E9" s="499" t="s">
        <v>26</v>
      </c>
      <c r="F9" s="390" t="s">
        <v>27</v>
      </c>
      <c r="G9" s="500" t="s">
        <v>28</v>
      </c>
      <c r="H9" s="576"/>
      <c r="I9" s="576"/>
      <c r="J9" s="576"/>
      <c r="K9" s="576"/>
      <c r="L9" s="576"/>
    </row>
    <row r="10" spans="1:12" x14ac:dyDescent="0.2">
      <c r="A10" s="582" t="s">
        <v>7</v>
      </c>
      <c r="B10" s="391"/>
      <c r="C10" s="582" t="s">
        <v>31</v>
      </c>
      <c r="D10" s="582" t="s">
        <v>94</v>
      </c>
      <c r="E10" s="499" t="s">
        <v>31</v>
      </c>
      <c r="F10" s="390" t="s">
        <v>4</v>
      </c>
      <c r="G10" s="500" t="s">
        <v>33</v>
      </c>
      <c r="H10" s="576"/>
      <c r="I10" s="576"/>
      <c r="J10" s="576"/>
      <c r="K10" s="576"/>
      <c r="L10" s="576"/>
    </row>
    <row r="11" spans="1:12" x14ac:dyDescent="0.2">
      <c r="A11" s="585" t="s">
        <v>11</v>
      </c>
      <c r="B11" s="585" t="s">
        <v>12</v>
      </c>
      <c r="C11" s="585" t="s">
        <v>13</v>
      </c>
      <c r="D11" s="585" t="s">
        <v>14</v>
      </c>
      <c r="E11" s="501" t="s">
        <v>15</v>
      </c>
      <c r="F11" s="393" t="s">
        <v>16</v>
      </c>
      <c r="G11" s="502" t="s">
        <v>17</v>
      </c>
      <c r="H11" s="576"/>
      <c r="I11" s="576"/>
      <c r="J11" s="576"/>
      <c r="K11" s="576"/>
      <c r="L11" s="576"/>
    </row>
    <row r="12" spans="1:12" x14ac:dyDescent="0.2">
      <c r="A12" s="394" t="s">
        <v>406</v>
      </c>
      <c r="B12" s="395" t="s">
        <v>407</v>
      </c>
      <c r="C12" s="396">
        <v>2350919</v>
      </c>
      <c r="D12" s="398">
        <v>1856546</v>
      </c>
      <c r="E12" s="398">
        <v>2350919</v>
      </c>
      <c r="F12" s="398">
        <f>'71-53F-ADMIN'!F24</f>
        <v>3814460</v>
      </c>
      <c r="G12" s="399">
        <f t="shared" ref="G12:G16" si="0">+F12-E12</f>
        <v>1463541</v>
      </c>
      <c r="H12" s="576"/>
      <c r="I12" s="576"/>
      <c r="J12" s="576"/>
      <c r="K12" s="576"/>
      <c r="L12" s="576"/>
    </row>
    <row r="13" spans="1:12" x14ac:dyDescent="0.2">
      <c r="A13" s="394"/>
      <c r="B13" s="395"/>
      <c r="C13" s="396"/>
      <c r="D13" s="396"/>
      <c r="E13" s="397"/>
      <c r="F13" s="398"/>
      <c r="G13" s="399">
        <f t="shared" si="0"/>
        <v>0</v>
      </c>
      <c r="H13" s="576"/>
      <c r="I13" s="576"/>
      <c r="J13" s="576"/>
      <c r="K13" s="576"/>
      <c r="L13" s="576"/>
    </row>
    <row r="14" spans="1:12" x14ac:dyDescent="0.2">
      <c r="A14" s="394"/>
      <c r="B14" s="395" t="s">
        <v>472</v>
      </c>
      <c r="C14" s="396"/>
      <c r="D14" s="396"/>
      <c r="E14" s="397"/>
      <c r="F14" s="398"/>
      <c r="G14" s="399">
        <f t="shared" si="0"/>
        <v>0</v>
      </c>
      <c r="H14" s="576"/>
      <c r="I14" s="576"/>
      <c r="J14" s="576"/>
      <c r="K14" s="576"/>
      <c r="L14" s="576"/>
    </row>
    <row r="15" spans="1:12" x14ac:dyDescent="0.2">
      <c r="A15" s="394"/>
      <c r="B15" s="395"/>
      <c r="C15" s="396"/>
      <c r="D15" s="396"/>
      <c r="E15" s="397"/>
      <c r="F15" s="398"/>
      <c r="G15" s="399">
        <f t="shared" si="0"/>
        <v>0</v>
      </c>
      <c r="H15" s="576"/>
      <c r="I15" s="576"/>
      <c r="J15" s="576"/>
      <c r="K15" s="576"/>
      <c r="L15" s="576"/>
    </row>
    <row r="16" spans="1:12" ht="12" customHeight="1" x14ac:dyDescent="0.2">
      <c r="A16" s="394"/>
      <c r="B16" s="395"/>
      <c r="C16" s="396"/>
      <c r="D16" s="396"/>
      <c r="E16" s="397"/>
      <c r="F16" s="398"/>
      <c r="G16" s="399">
        <f t="shared" si="0"/>
        <v>0</v>
      </c>
      <c r="H16" s="576"/>
      <c r="I16" s="576"/>
      <c r="J16" s="576"/>
      <c r="K16" s="576"/>
      <c r="L16" s="576"/>
    </row>
    <row r="17" spans="1:12" x14ac:dyDescent="0.2">
      <c r="A17" s="877" t="s">
        <v>0</v>
      </c>
      <c r="B17" s="879"/>
      <c r="C17" s="400">
        <f>SUM(C12:C16)</f>
        <v>2350919</v>
      </c>
      <c r="D17" s="400">
        <f>SUM(D12:D16)</f>
        <v>1856546</v>
      </c>
      <c r="E17" s="401">
        <f>SUM(E12:E16)</f>
        <v>2350919</v>
      </c>
      <c r="F17" s="402">
        <f>SUM(F12:F16)</f>
        <v>3814460</v>
      </c>
      <c r="G17" s="399">
        <f>SUM(G12:G16)</f>
        <v>1463541</v>
      </c>
      <c r="H17" s="576"/>
      <c r="I17" s="576"/>
      <c r="J17" s="576"/>
      <c r="K17" s="576"/>
      <c r="L17" s="576"/>
    </row>
    <row r="18" spans="1:12" x14ac:dyDescent="0.2">
      <c r="A18" s="880" t="s">
        <v>95</v>
      </c>
      <c r="B18" s="881"/>
      <c r="C18" s="881"/>
      <c r="D18" s="881"/>
      <c r="E18" s="881"/>
      <c r="F18" s="881"/>
      <c r="G18" s="882"/>
      <c r="H18" s="576"/>
      <c r="I18" s="576"/>
      <c r="J18" s="576"/>
      <c r="K18" s="576"/>
      <c r="L18" s="576"/>
    </row>
    <row r="19" spans="1:12" x14ac:dyDescent="0.2">
      <c r="A19" s="582" t="s">
        <v>8</v>
      </c>
      <c r="B19" s="582"/>
      <c r="C19" s="403" t="s">
        <v>96</v>
      </c>
      <c r="D19" s="404" t="s">
        <v>451</v>
      </c>
      <c r="E19" s="405" t="s">
        <v>97</v>
      </c>
      <c r="F19" s="406" t="s">
        <v>456</v>
      </c>
      <c r="G19" s="407" t="s">
        <v>98</v>
      </c>
      <c r="H19" s="576"/>
      <c r="I19" s="576"/>
      <c r="J19" s="576"/>
      <c r="K19" s="576"/>
      <c r="L19" s="576"/>
    </row>
    <row r="20" spans="1:12" x14ac:dyDescent="0.2">
      <c r="A20" s="582" t="s">
        <v>7</v>
      </c>
      <c r="B20" s="582" t="s">
        <v>8</v>
      </c>
      <c r="C20" s="408" t="s">
        <v>460</v>
      </c>
      <c r="D20" s="403" t="s">
        <v>62</v>
      </c>
      <c r="E20" s="405" t="s">
        <v>617</v>
      </c>
      <c r="F20" s="409" t="s">
        <v>62</v>
      </c>
      <c r="G20" s="410" t="s">
        <v>100</v>
      </c>
      <c r="H20" s="576"/>
      <c r="I20" s="576"/>
      <c r="J20" s="576"/>
      <c r="K20" s="576"/>
      <c r="L20" s="576"/>
    </row>
    <row r="21" spans="1:12" x14ac:dyDescent="0.2">
      <c r="A21" s="585" t="s">
        <v>11</v>
      </c>
      <c r="B21" s="585" t="s">
        <v>12</v>
      </c>
      <c r="C21" s="585" t="s">
        <v>13</v>
      </c>
      <c r="D21" s="585" t="s">
        <v>14</v>
      </c>
      <c r="E21" s="501" t="s">
        <v>15</v>
      </c>
      <c r="F21" s="393" t="s">
        <v>16</v>
      </c>
      <c r="G21" s="502" t="s">
        <v>17</v>
      </c>
      <c r="H21" s="576"/>
      <c r="I21" s="576"/>
      <c r="J21" s="576"/>
      <c r="K21" s="576"/>
      <c r="L21" s="576"/>
    </row>
    <row r="22" spans="1:12" x14ac:dyDescent="0.2">
      <c r="A22" s="394" t="s">
        <v>406</v>
      </c>
      <c r="B22" s="411" t="s">
        <v>407</v>
      </c>
      <c r="C22" s="396">
        <v>23</v>
      </c>
      <c r="D22" s="396">
        <v>23</v>
      </c>
      <c r="E22" s="398">
        <v>21</v>
      </c>
      <c r="F22" s="398">
        <f>'71-53F-ADMIN'!F30</f>
        <v>39</v>
      </c>
      <c r="G22" s="399">
        <f t="shared" ref="G22:G26" si="1">F22-D22</f>
        <v>16</v>
      </c>
      <c r="H22" s="576"/>
      <c r="I22" s="576"/>
      <c r="J22" s="576"/>
      <c r="K22" s="576"/>
      <c r="L22" s="576"/>
    </row>
    <row r="23" spans="1:12" x14ac:dyDescent="0.2">
      <c r="A23" s="394"/>
      <c r="B23" s="411"/>
      <c r="C23" s="396"/>
      <c r="D23" s="396"/>
      <c r="E23" s="397"/>
      <c r="F23" s="398"/>
      <c r="G23" s="399">
        <f t="shared" si="1"/>
        <v>0</v>
      </c>
      <c r="H23" s="576"/>
      <c r="I23" s="576"/>
      <c r="J23" s="576"/>
      <c r="K23" s="576"/>
      <c r="L23" s="576"/>
    </row>
    <row r="24" spans="1:12" x14ac:dyDescent="0.2">
      <c r="A24" s="394"/>
      <c r="B24" s="411"/>
      <c r="C24" s="396"/>
      <c r="D24" s="396"/>
      <c r="E24" s="397"/>
      <c r="F24" s="398"/>
      <c r="G24" s="399">
        <f t="shared" si="1"/>
        <v>0</v>
      </c>
      <c r="H24" s="576"/>
      <c r="I24" s="576"/>
      <c r="J24" s="576"/>
      <c r="K24" s="576"/>
      <c r="L24" s="576"/>
    </row>
    <row r="25" spans="1:12" x14ac:dyDescent="0.2">
      <c r="A25" s="394"/>
      <c r="B25" s="411"/>
      <c r="C25" s="396"/>
      <c r="D25" s="396"/>
      <c r="E25" s="397"/>
      <c r="F25" s="398"/>
      <c r="G25" s="399">
        <f t="shared" si="1"/>
        <v>0</v>
      </c>
      <c r="H25" s="576"/>
      <c r="I25" s="576"/>
      <c r="J25" s="576"/>
      <c r="K25" s="576"/>
      <c r="L25" s="576"/>
    </row>
    <row r="26" spans="1:12" x14ac:dyDescent="0.2">
      <c r="A26" s="394"/>
      <c r="B26" s="411"/>
      <c r="C26" s="396"/>
      <c r="D26" s="396"/>
      <c r="E26" s="397"/>
      <c r="F26" s="398"/>
      <c r="G26" s="399">
        <f t="shared" si="1"/>
        <v>0</v>
      </c>
      <c r="H26" s="576"/>
      <c r="I26" s="576"/>
      <c r="J26" s="576"/>
      <c r="K26" s="576"/>
      <c r="L26" s="576"/>
    </row>
    <row r="27" spans="1:12" x14ac:dyDescent="0.2">
      <c r="A27" s="877" t="s">
        <v>101</v>
      </c>
      <c r="B27" s="879"/>
      <c r="C27" s="400">
        <f>SUM(C22:C26)</f>
        <v>23</v>
      </c>
      <c r="D27" s="400">
        <f>SUM(D22:D26)</f>
        <v>23</v>
      </c>
      <c r="E27" s="401">
        <f>SUM(E22:E26)</f>
        <v>21</v>
      </c>
      <c r="F27" s="402">
        <f>SUM(F22:F26)</f>
        <v>39</v>
      </c>
      <c r="G27" s="399">
        <f>SUM(G22:G26)</f>
        <v>16</v>
      </c>
      <c r="H27" s="576"/>
      <c r="I27" s="576"/>
      <c r="J27" s="576"/>
      <c r="K27" s="576"/>
      <c r="L27" s="576"/>
    </row>
    <row r="28" spans="1:12" x14ac:dyDescent="0.2">
      <c r="A28" s="880" t="s">
        <v>473</v>
      </c>
      <c r="B28" s="881"/>
      <c r="C28" s="881"/>
      <c r="D28" s="881"/>
      <c r="E28" s="881"/>
      <c r="F28" s="881"/>
      <c r="G28" s="882"/>
      <c r="H28" s="576"/>
      <c r="I28" s="576"/>
      <c r="J28" s="576"/>
      <c r="K28" s="576"/>
      <c r="L28" s="576"/>
    </row>
    <row r="29" spans="1:12" x14ac:dyDescent="0.2">
      <c r="A29" s="581"/>
      <c r="B29" s="581"/>
      <c r="C29" s="385" t="s">
        <v>448</v>
      </c>
      <c r="D29" s="385" t="s">
        <v>451</v>
      </c>
      <c r="E29" s="386" t="s">
        <v>451</v>
      </c>
      <c r="F29" s="387" t="s">
        <v>456</v>
      </c>
      <c r="G29" s="388" t="s">
        <v>24</v>
      </c>
      <c r="H29" s="576"/>
      <c r="I29" s="576"/>
      <c r="J29" s="576"/>
      <c r="K29" s="576"/>
      <c r="L29" s="576"/>
    </row>
    <row r="30" spans="1:12" x14ac:dyDescent="0.2">
      <c r="A30" s="582" t="s">
        <v>8</v>
      </c>
      <c r="B30" s="582" t="s">
        <v>8</v>
      </c>
      <c r="C30" s="582" t="s">
        <v>3</v>
      </c>
      <c r="D30" s="582" t="s">
        <v>25</v>
      </c>
      <c r="E30" s="499" t="s">
        <v>5</v>
      </c>
      <c r="F30" s="390" t="s">
        <v>27</v>
      </c>
      <c r="G30" s="500" t="s">
        <v>28</v>
      </c>
      <c r="H30" s="576"/>
      <c r="I30" s="576"/>
      <c r="J30" s="576"/>
      <c r="K30" s="576"/>
      <c r="L30" s="576"/>
    </row>
    <row r="31" spans="1:12" x14ac:dyDescent="0.2">
      <c r="A31" s="582" t="s">
        <v>7</v>
      </c>
      <c r="B31" s="391"/>
      <c r="C31" s="582" t="s">
        <v>102</v>
      </c>
      <c r="D31" s="582" t="s">
        <v>4</v>
      </c>
      <c r="E31" s="499"/>
      <c r="F31" s="390" t="s">
        <v>4</v>
      </c>
      <c r="G31" s="500" t="s">
        <v>33</v>
      </c>
      <c r="H31" s="576"/>
      <c r="I31" s="576"/>
      <c r="J31" s="576"/>
      <c r="K31" s="576"/>
      <c r="L31" s="576"/>
    </row>
    <row r="32" spans="1:12" x14ac:dyDescent="0.2">
      <c r="A32" s="585" t="s">
        <v>11</v>
      </c>
      <c r="B32" s="585" t="s">
        <v>12</v>
      </c>
      <c r="C32" s="585" t="s">
        <v>13</v>
      </c>
      <c r="D32" s="585" t="s">
        <v>14</v>
      </c>
      <c r="E32" s="501" t="s">
        <v>15</v>
      </c>
      <c r="F32" s="393" t="s">
        <v>16</v>
      </c>
      <c r="G32" s="502" t="s">
        <v>17</v>
      </c>
      <c r="H32" s="576"/>
      <c r="I32" s="576"/>
      <c r="J32" s="576"/>
      <c r="K32" s="576"/>
      <c r="L32" s="576"/>
    </row>
    <row r="33" spans="1:12" ht="12" customHeight="1" x14ac:dyDescent="0.2">
      <c r="A33" s="394"/>
      <c r="B33" s="395"/>
      <c r="C33" s="396"/>
      <c r="D33" s="396"/>
      <c r="E33" s="397"/>
      <c r="F33" s="398"/>
      <c r="G33" s="399">
        <f t="shared" ref="G33:G38" si="2">+F33-E33</f>
        <v>0</v>
      </c>
      <c r="H33" s="576"/>
      <c r="I33" s="576"/>
      <c r="J33" s="576"/>
      <c r="K33" s="576"/>
      <c r="L33" s="576"/>
    </row>
    <row r="34" spans="1:12" ht="12.6" customHeight="1" x14ac:dyDescent="0.2">
      <c r="A34" s="394"/>
      <c r="B34" s="395"/>
      <c r="C34" s="396"/>
      <c r="D34" s="396"/>
      <c r="E34" s="397"/>
      <c r="F34" s="398"/>
      <c r="G34" s="399">
        <f t="shared" si="2"/>
        <v>0</v>
      </c>
      <c r="H34" s="576"/>
      <c r="I34" s="576"/>
      <c r="J34" s="576"/>
      <c r="K34" s="576"/>
      <c r="L34" s="576"/>
    </row>
    <row r="35" spans="1:12" x14ac:dyDescent="0.2">
      <c r="A35" s="412"/>
      <c r="B35" s="413"/>
      <c r="C35" s="400"/>
      <c r="D35" s="400"/>
      <c r="E35" s="401"/>
      <c r="F35" s="402"/>
      <c r="G35" s="399">
        <f t="shared" si="2"/>
        <v>0</v>
      </c>
    </row>
    <row r="36" spans="1:12" x14ac:dyDescent="0.2">
      <c r="A36" s="412"/>
      <c r="B36" s="413"/>
      <c r="C36" s="400"/>
      <c r="D36" s="400"/>
      <c r="E36" s="401"/>
      <c r="F36" s="402"/>
      <c r="G36" s="399">
        <f t="shared" si="2"/>
        <v>0</v>
      </c>
    </row>
    <row r="37" spans="1:12" x14ac:dyDescent="0.2">
      <c r="A37" s="412"/>
      <c r="B37" s="413"/>
      <c r="C37" s="400"/>
      <c r="D37" s="400"/>
      <c r="E37" s="401"/>
      <c r="F37" s="402"/>
      <c r="G37" s="399">
        <f t="shared" si="2"/>
        <v>0</v>
      </c>
    </row>
    <row r="38" spans="1:12" ht="12.6" customHeight="1" x14ac:dyDescent="0.2">
      <c r="A38" s="877" t="s">
        <v>0</v>
      </c>
      <c r="B38" s="879"/>
      <c r="C38" s="400">
        <f>SUM(C33:C37)</f>
        <v>0</v>
      </c>
      <c r="D38" s="400">
        <f>SUM(D33:D37)</f>
        <v>0</v>
      </c>
      <c r="E38" s="401">
        <f>SUM(E33:E37)</f>
        <v>0</v>
      </c>
      <c r="F38" s="402">
        <f>SUM(F33:F37)</f>
        <v>0</v>
      </c>
      <c r="G38" s="399">
        <f t="shared" si="2"/>
        <v>0</v>
      </c>
      <c r="H38" s="576"/>
      <c r="I38" s="576"/>
      <c r="J38" s="576"/>
      <c r="K38" s="576"/>
      <c r="L38" s="576"/>
    </row>
    <row r="39" spans="1:12" x14ac:dyDescent="0.2">
      <c r="A39" s="880" t="s">
        <v>103</v>
      </c>
      <c r="B39" s="881"/>
      <c r="C39" s="881"/>
      <c r="D39" s="881"/>
      <c r="E39" s="881"/>
      <c r="F39" s="881"/>
      <c r="G39" s="882"/>
    </row>
    <row r="40" spans="1:12" ht="12.75" customHeight="1" x14ac:dyDescent="0.2">
      <c r="A40" s="584" t="s">
        <v>104</v>
      </c>
      <c r="B40" s="581"/>
      <c r="C40" s="385" t="s">
        <v>105</v>
      </c>
      <c r="D40" s="385" t="s">
        <v>451</v>
      </c>
      <c r="E40" s="386" t="s">
        <v>451</v>
      </c>
      <c r="F40" s="387" t="s">
        <v>456</v>
      </c>
      <c r="G40" s="415" t="s">
        <v>456</v>
      </c>
      <c r="H40" s="576"/>
      <c r="I40" s="576"/>
      <c r="J40" s="576"/>
      <c r="K40" s="576"/>
      <c r="L40" s="576"/>
    </row>
    <row r="41" spans="1:12" ht="12.75" customHeight="1" x14ac:dyDescent="0.2">
      <c r="A41" s="582" t="s">
        <v>106</v>
      </c>
      <c r="B41" s="582" t="s">
        <v>30</v>
      </c>
      <c r="C41" s="582" t="s">
        <v>107</v>
      </c>
      <c r="D41" s="582" t="s">
        <v>108</v>
      </c>
      <c r="E41" s="499" t="s">
        <v>108</v>
      </c>
      <c r="F41" s="390" t="s">
        <v>109</v>
      </c>
      <c r="G41" s="416" t="s">
        <v>443</v>
      </c>
      <c r="H41" s="576"/>
      <c r="I41" s="576"/>
      <c r="J41" s="576"/>
      <c r="K41" s="576"/>
      <c r="L41" s="576"/>
    </row>
    <row r="42" spans="1:12" x14ac:dyDescent="0.2">
      <c r="A42" s="417" t="s">
        <v>110</v>
      </c>
      <c r="B42" s="391"/>
      <c r="C42" s="582"/>
      <c r="D42" s="418" t="s">
        <v>111</v>
      </c>
      <c r="E42" s="419" t="s">
        <v>112</v>
      </c>
      <c r="F42" s="420" t="s">
        <v>111</v>
      </c>
      <c r="G42" s="421" t="s">
        <v>112</v>
      </c>
      <c r="H42" s="576"/>
      <c r="I42" s="576"/>
      <c r="J42" s="576"/>
      <c r="K42" s="576"/>
      <c r="L42" s="576"/>
    </row>
    <row r="43" spans="1:12" x14ac:dyDescent="0.2">
      <c r="A43" s="585" t="s">
        <v>11</v>
      </c>
      <c r="B43" s="585" t="s">
        <v>12</v>
      </c>
      <c r="C43" s="585" t="s">
        <v>13</v>
      </c>
      <c r="D43" s="585" t="s">
        <v>14</v>
      </c>
      <c r="E43" s="501" t="s">
        <v>15</v>
      </c>
      <c r="F43" s="393" t="s">
        <v>16</v>
      </c>
      <c r="G43" s="422" t="s">
        <v>17</v>
      </c>
    </row>
    <row r="44" spans="1:12" x14ac:dyDescent="0.2">
      <c r="A44" s="412"/>
      <c r="B44" s="413"/>
      <c r="C44" s="400"/>
      <c r="D44" s="400"/>
      <c r="E44" s="401"/>
      <c r="F44" s="402"/>
      <c r="G44" s="423"/>
    </row>
    <row r="45" spans="1:12" x14ac:dyDescent="0.2">
      <c r="A45" s="412"/>
      <c r="B45" s="413"/>
      <c r="C45" s="400"/>
      <c r="D45" s="400"/>
      <c r="E45" s="401"/>
      <c r="F45" s="402"/>
      <c r="G45" s="423"/>
    </row>
    <row r="46" spans="1:12" x14ac:dyDescent="0.2">
      <c r="A46" s="412"/>
      <c r="B46" s="413"/>
      <c r="C46" s="400"/>
      <c r="D46" s="400"/>
      <c r="E46" s="401"/>
      <c r="F46" s="402"/>
      <c r="G46" s="423"/>
    </row>
    <row r="47" spans="1:12" x14ac:dyDescent="0.2">
      <c r="A47" s="412"/>
      <c r="B47" s="413"/>
      <c r="C47" s="400"/>
      <c r="D47" s="400"/>
      <c r="E47" s="401"/>
      <c r="F47" s="402"/>
      <c r="G47" s="423"/>
    </row>
    <row r="48" spans="1:12" x14ac:dyDescent="0.2">
      <c r="A48" s="412"/>
      <c r="B48" s="413"/>
      <c r="C48" s="400"/>
      <c r="D48" s="400"/>
      <c r="E48" s="401"/>
      <c r="F48" s="402"/>
      <c r="G48" s="423"/>
    </row>
    <row r="49" spans="1:9" x14ac:dyDescent="0.2">
      <c r="A49" s="877" t="s">
        <v>0</v>
      </c>
      <c r="B49" s="879"/>
      <c r="C49" s="400">
        <f>SUM(C44:C48)</f>
        <v>0</v>
      </c>
      <c r="D49" s="400">
        <f>SUM(D44:D48)</f>
        <v>0</v>
      </c>
      <c r="E49" s="401">
        <f>SUM(E44:E48)</f>
        <v>0</v>
      </c>
      <c r="F49" s="402">
        <f>SUM(F44:F48)</f>
        <v>0</v>
      </c>
      <c r="G49" s="423"/>
    </row>
    <row r="50" spans="1:9" x14ac:dyDescent="0.2">
      <c r="A50" s="880" t="s">
        <v>113</v>
      </c>
      <c r="B50" s="881"/>
      <c r="C50" s="881"/>
      <c r="D50" s="881"/>
      <c r="E50" s="881"/>
      <c r="F50" s="881"/>
      <c r="G50" s="882"/>
    </row>
    <row r="51" spans="1:9" x14ac:dyDescent="0.2">
      <c r="A51" s="584" t="s">
        <v>104</v>
      </c>
      <c r="B51" s="581"/>
      <c r="C51" s="385" t="s">
        <v>448</v>
      </c>
      <c r="D51" s="385" t="s">
        <v>451</v>
      </c>
      <c r="E51" s="386" t="s">
        <v>451</v>
      </c>
      <c r="F51" s="387" t="s">
        <v>456</v>
      </c>
      <c r="G51" s="388" t="s">
        <v>24</v>
      </c>
      <c r="I51" s="577" t="s">
        <v>472</v>
      </c>
    </row>
    <row r="52" spans="1:9" x14ac:dyDescent="0.2">
      <c r="A52" s="582" t="s">
        <v>106</v>
      </c>
      <c r="B52" s="582" t="s">
        <v>30</v>
      </c>
      <c r="C52" s="582" t="s">
        <v>429</v>
      </c>
      <c r="D52" s="582" t="s">
        <v>429</v>
      </c>
      <c r="E52" s="499" t="s">
        <v>429</v>
      </c>
      <c r="F52" s="390" t="s">
        <v>429</v>
      </c>
      <c r="G52" s="500" t="s">
        <v>28</v>
      </c>
    </row>
    <row r="53" spans="1:9" x14ac:dyDescent="0.2">
      <c r="A53" s="417" t="s">
        <v>110</v>
      </c>
      <c r="B53" s="391"/>
      <c r="C53" s="582" t="s">
        <v>31</v>
      </c>
      <c r="D53" s="582" t="s">
        <v>94</v>
      </c>
      <c r="E53" s="499" t="s">
        <v>31</v>
      </c>
      <c r="F53" s="390" t="s">
        <v>4</v>
      </c>
      <c r="G53" s="500" t="s">
        <v>33</v>
      </c>
    </row>
    <row r="54" spans="1:9" x14ac:dyDescent="0.2">
      <c r="A54" s="585" t="s">
        <v>11</v>
      </c>
      <c r="B54" s="585" t="s">
        <v>12</v>
      </c>
      <c r="C54" s="585" t="s">
        <v>13</v>
      </c>
      <c r="D54" s="585" t="s">
        <v>14</v>
      </c>
      <c r="E54" s="501" t="s">
        <v>15</v>
      </c>
      <c r="F54" s="393" t="s">
        <v>16</v>
      </c>
      <c r="G54" s="502" t="s">
        <v>17</v>
      </c>
    </row>
    <row r="55" spans="1:9" x14ac:dyDescent="0.2">
      <c r="A55" s="412" t="s">
        <v>382</v>
      </c>
      <c r="B55" s="413" t="s">
        <v>397</v>
      </c>
      <c r="C55" s="400">
        <f>1842387*H55</f>
        <v>730137.96809999994</v>
      </c>
      <c r="D55" s="400">
        <f>1856546*0.3963</f>
        <v>735749.17979999993</v>
      </c>
      <c r="E55" s="400">
        <f>1862001*H55</f>
        <v>737910.9963</v>
      </c>
      <c r="F55" s="677">
        <f>1856546*0.3963</f>
        <v>735749.17979999993</v>
      </c>
      <c r="G55" s="423">
        <f t="shared" ref="G55:G56" si="3">+F55-E55</f>
        <v>-2161.8165000000736</v>
      </c>
      <c r="H55" s="576">
        <v>0.39629999999999999</v>
      </c>
      <c r="I55" s="576"/>
    </row>
    <row r="56" spans="1:9" x14ac:dyDescent="0.2">
      <c r="A56" s="412" t="s">
        <v>382</v>
      </c>
      <c r="B56" s="413" t="s">
        <v>398</v>
      </c>
      <c r="C56" s="400"/>
      <c r="D56" s="400" t="s">
        <v>498</v>
      </c>
      <c r="E56" s="401"/>
      <c r="F56" s="402"/>
      <c r="G56" s="423">
        <f t="shared" si="3"/>
        <v>0</v>
      </c>
      <c r="H56" s="576">
        <v>0.38950000000000001</v>
      </c>
      <c r="I56" s="576"/>
    </row>
    <row r="57" spans="1:9" x14ac:dyDescent="0.2">
      <c r="A57" s="877" t="s">
        <v>0</v>
      </c>
      <c r="B57" s="879"/>
      <c r="C57" s="400">
        <f>SUM(C55:C56)</f>
        <v>730137.96809999994</v>
      </c>
      <c r="D57" s="400">
        <f t="shared" ref="D57:F57" si="4">SUM(D55:D56)</f>
        <v>735749.17979999993</v>
      </c>
      <c r="E57" s="401">
        <f t="shared" si="4"/>
        <v>737910.9963</v>
      </c>
      <c r="F57" s="402">
        <f t="shared" si="4"/>
        <v>735749.17979999993</v>
      </c>
      <c r="G57" s="423"/>
      <c r="H57" s="576">
        <v>0.33</v>
      </c>
      <c r="I57" s="576"/>
    </row>
    <row r="58" spans="1:9" x14ac:dyDescent="0.2">
      <c r="A58" s="424" t="s">
        <v>86</v>
      </c>
    </row>
  </sheetData>
  <mergeCells count="21">
    <mergeCell ref="A7:G7"/>
    <mergeCell ref="A1:C1"/>
    <mergeCell ref="D1:G1"/>
    <mergeCell ref="A2:C2"/>
    <mergeCell ref="D2:G2"/>
    <mergeCell ref="A3:C3"/>
    <mergeCell ref="D3:G3"/>
    <mergeCell ref="A4:G4"/>
    <mergeCell ref="A5:B5"/>
    <mergeCell ref="D5:F5"/>
    <mergeCell ref="A6:B6"/>
    <mergeCell ref="D6:F6"/>
    <mergeCell ref="A49:B49"/>
    <mergeCell ref="A50:G50"/>
    <mergeCell ref="A57:B57"/>
    <mergeCell ref="A17:B17"/>
    <mergeCell ref="A18:G18"/>
    <mergeCell ref="A27:B27"/>
    <mergeCell ref="A28:G28"/>
    <mergeCell ref="A38:B38"/>
    <mergeCell ref="A39:G39"/>
  </mergeCells>
  <printOptions horizontalCentered="1"/>
  <pageMargins left="0.35" right="0.35" top="0.35" bottom="0.35"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5D060-AB8F-4A86-9F6E-07D707FDE7F8}">
  <sheetPr transitionEntry="1">
    <tabColor rgb="FF00B0F0"/>
    <pageSetUpPr fitToPage="1"/>
  </sheetPr>
  <dimension ref="A1:L44"/>
  <sheetViews>
    <sheetView showZeros="0" topLeftCell="A4" zoomScale="110" zoomScaleNormal="110" zoomScaleSheetLayoutView="100" workbookViewId="0">
      <selection activeCell="D19" sqref="D19"/>
    </sheetView>
  </sheetViews>
  <sheetFormatPr defaultRowHeight="12.75" x14ac:dyDescent="0.2"/>
  <cols>
    <col min="1" max="1" width="6.85546875" customWidth="1"/>
    <col min="2" max="2" width="26.5703125" customWidth="1"/>
    <col min="3" max="7" width="13.5703125" customWidth="1"/>
  </cols>
  <sheetData>
    <row r="1" spans="1:12" ht="15.75" x14ac:dyDescent="0.25">
      <c r="A1" s="842" t="s">
        <v>1</v>
      </c>
      <c r="B1" s="842"/>
      <c r="C1" s="842"/>
      <c r="D1" s="842"/>
      <c r="E1" s="842"/>
      <c r="F1" s="842"/>
      <c r="G1" s="842"/>
      <c r="H1" s="157"/>
      <c r="I1" s="157"/>
      <c r="J1" s="157"/>
      <c r="K1" s="157"/>
      <c r="L1" s="157"/>
    </row>
    <row r="2" spans="1:12" ht="15.75" x14ac:dyDescent="0.25">
      <c r="A2" s="843"/>
      <c r="B2" s="843"/>
      <c r="C2" s="843"/>
      <c r="D2" s="843" t="s">
        <v>114</v>
      </c>
      <c r="E2" s="843"/>
      <c r="F2" s="843"/>
      <c r="G2" s="843"/>
      <c r="H2" s="157"/>
      <c r="I2" s="157"/>
      <c r="J2" s="157"/>
      <c r="K2" s="157"/>
      <c r="L2" s="157"/>
    </row>
    <row r="3" spans="1:12" ht="15.75" x14ac:dyDescent="0.25">
      <c r="A3" s="844" t="s">
        <v>455</v>
      </c>
      <c r="B3" s="845"/>
      <c r="C3" s="845"/>
      <c r="D3" s="845"/>
      <c r="E3" s="845"/>
      <c r="F3" s="845"/>
      <c r="G3" s="845"/>
      <c r="H3" s="157"/>
      <c r="I3" s="157"/>
      <c r="J3" s="157"/>
      <c r="K3" s="157"/>
      <c r="L3" s="157"/>
    </row>
    <row r="4" spans="1:12" ht="4.5" customHeight="1" x14ac:dyDescent="0.2">
      <c r="A4" s="838"/>
      <c r="B4" s="839"/>
      <c r="C4" s="839"/>
      <c r="D4" s="839"/>
      <c r="E4" s="839"/>
      <c r="F4" s="839"/>
      <c r="G4" s="840"/>
      <c r="H4" s="157"/>
      <c r="I4" s="157"/>
      <c r="J4" s="157"/>
      <c r="K4" s="157"/>
      <c r="L4" s="157"/>
    </row>
    <row r="5" spans="1:12" ht="9.75" customHeight="1" x14ac:dyDescent="0.2">
      <c r="A5" s="841" t="s">
        <v>6</v>
      </c>
      <c r="B5" s="841"/>
      <c r="C5" s="366" t="s">
        <v>7</v>
      </c>
      <c r="D5" s="841" t="s">
        <v>9</v>
      </c>
      <c r="E5" s="841"/>
      <c r="F5" s="841"/>
      <c r="G5" s="35" t="s">
        <v>7</v>
      </c>
      <c r="H5" s="157"/>
      <c r="I5" s="157"/>
      <c r="J5" s="157"/>
      <c r="K5" s="157"/>
      <c r="L5" s="157"/>
    </row>
    <row r="6" spans="1:12" ht="15" customHeight="1" x14ac:dyDescent="0.2">
      <c r="A6" s="1008" t="s">
        <v>597</v>
      </c>
      <c r="B6" s="1009"/>
      <c r="C6" s="167" t="s">
        <v>499</v>
      </c>
      <c r="D6" s="1010" t="s">
        <v>559</v>
      </c>
      <c r="E6" s="1011"/>
      <c r="F6" s="1012"/>
      <c r="G6" s="167" t="s">
        <v>409</v>
      </c>
      <c r="H6" s="157"/>
      <c r="I6" s="157"/>
      <c r="J6" s="157"/>
      <c r="K6" s="157"/>
      <c r="L6" s="157"/>
    </row>
    <row r="7" spans="1:12" ht="9.75" customHeight="1" x14ac:dyDescent="0.2">
      <c r="A7" s="1001" t="s">
        <v>8</v>
      </c>
      <c r="B7" s="1001"/>
      <c r="C7" s="367" t="s">
        <v>7</v>
      </c>
      <c r="D7" s="1002"/>
      <c r="E7" s="1003"/>
      <c r="F7" s="1003"/>
      <c r="G7" s="1004"/>
      <c r="H7" s="157"/>
      <c r="I7" s="157"/>
      <c r="J7" s="157"/>
      <c r="K7" s="157"/>
      <c r="L7" s="157"/>
    </row>
    <row r="8" spans="1:12" ht="15" customHeight="1" x14ac:dyDescent="0.2">
      <c r="A8" s="1008" t="s">
        <v>505</v>
      </c>
      <c r="B8" s="1009"/>
      <c r="C8" s="167" t="s">
        <v>406</v>
      </c>
      <c r="D8" s="1005"/>
      <c r="E8" s="1006"/>
      <c r="F8" s="1006"/>
      <c r="G8" s="1007"/>
      <c r="H8" s="157"/>
      <c r="I8" s="157"/>
      <c r="J8" s="157"/>
      <c r="K8" s="157"/>
      <c r="L8" s="157"/>
    </row>
    <row r="9" spans="1:12" ht="12" customHeight="1" x14ac:dyDescent="0.2">
      <c r="A9" s="998" t="s">
        <v>115</v>
      </c>
      <c r="B9" s="999"/>
      <c r="C9" s="999"/>
      <c r="D9" s="999"/>
      <c r="E9" s="999"/>
      <c r="F9" s="999"/>
      <c r="G9" s="1000"/>
      <c r="H9" s="157"/>
      <c r="I9" s="157"/>
      <c r="J9" s="157"/>
      <c r="K9" s="157"/>
      <c r="L9" s="157"/>
    </row>
    <row r="10" spans="1:12" ht="13.5" customHeight="1" x14ac:dyDescent="0.2">
      <c r="A10" s="24"/>
      <c r="B10" s="24"/>
      <c r="C10" s="4" t="s">
        <v>448</v>
      </c>
      <c r="D10" s="4" t="s">
        <v>451</v>
      </c>
      <c r="E10" s="68" t="s">
        <v>451</v>
      </c>
      <c r="F10" s="67" t="s">
        <v>456</v>
      </c>
      <c r="G10" s="369" t="s">
        <v>24</v>
      </c>
      <c r="H10" s="157"/>
      <c r="I10" s="157"/>
      <c r="J10" s="157"/>
      <c r="K10" s="157"/>
      <c r="L10" s="157"/>
    </row>
    <row r="11" spans="1:12" ht="13.5" customHeight="1" x14ac:dyDescent="0.2">
      <c r="A11" s="108" t="s">
        <v>29</v>
      </c>
      <c r="B11" s="108" t="s">
        <v>30</v>
      </c>
      <c r="C11" s="108" t="s">
        <v>3</v>
      </c>
      <c r="D11" s="108" t="s">
        <v>25</v>
      </c>
      <c r="E11" s="368" t="s">
        <v>26</v>
      </c>
      <c r="F11" s="26" t="s">
        <v>27</v>
      </c>
      <c r="G11" s="369" t="s">
        <v>28</v>
      </c>
      <c r="H11" s="157"/>
      <c r="I11" s="157"/>
      <c r="J11" s="157"/>
      <c r="K11" s="157"/>
      <c r="L11" s="157"/>
    </row>
    <row r="12" spans="1:12" ht="13.5" customHeight="1" x14ac:dyDescent="0.2">
      <c r="A12" s="24"/>
      <c r="B12" s="24"/>
      <c r="C12" s="108" t="s">
        <v>31</v>
      </c>
      <c r="D12" s="108" t="s">
        <v>94</v>
      </c>
      <c r="E12" s="368" t="s">
        <v>31</v>
      </c>
      <c r="F12" s="26" t="s">
        <v>4</v>
      </c>
      <c r="G12" s="369" t="s">
        <v>33</v>
      </c>
      <c r="H12" s="157"/>
      <c r="I12" s="157"/>
      <c r="J12" s="157"/>
      <c r="K12" s="157"/>
      <c r="L12" s="157"/>
    </row>
    <row r="13" spans="1:12" ht="12" customHeight="1" x14ac:dyDescent="0.2">
      <c r="A13" s="109" t="s">
        <v>11</v>
      </c>
      <c r="B13" s="109" t="s">
        <v>12</v>
      </c>
      <c r="C13" s="109" t="s">
        <v>13</v>
      </c>
      <c r="D13" s="109" t="s">
        <v>14</v>
      </c>
      <c r="E13" s="370" t="s">
        <v>15</v>
      </c>
      <c r="F13" s="59" t="s">
        <v>16</v>
      </c>
      <c r="G13" s="371" t="s">
        <v>17</v>
      </c>
      <c r="H13" s="157"/>
      <c r="I13" s="157"/>
      <c r="J13" s="157"/>
      <c r="K13" s="157"/>
      <c r="L13" s="157"/>
    </row>
    <row r="14" spans="1:12" ht="13.5" customHeight="1" x14ac:dyDescent="0.2">
      <c r="A14" s="9" t="s">
        <v>34</v>
      </c>
      <c r="B14" s="69" t="s">
        <v>35</v>
      </c>
      <c r="C14" s="396"/>
      <c r="D14" s="398"/>
      <c r="E14" s="398"/>
      <c r="F14" s="679"/>
      <c r="G14" s="58">
        <f>+F14-E14</f>
        <v>0</v>
      </c>
      <c r="H14" s="157"/>
      <c r="I14" s="157"/>
      <c r="J14" s="157"/>
      <c r="K14" s="157"/>
      <c r="L14" s="157"/>
    </row>
    <row r="15" spans="1:12" ht="13.5" customHeight="1" x14ac:dyDescent="0.2">
      <c r="A15" s="9" t="s">
        <v>36</v>
      </c>
      <c r="B15" s="70" t="s">
        <v>37</v>
      </c>
      <c r="C15" s="186">
        <v>1862001</v>
      </c>
      <c r="D15" s="186">
        <v>1792628</v>
      </c>
      <c r="E15" s="189">
        <v>1862001</v>
      </c>
      <c r="F15" s="559">
        <f>'71-53J-ADMIN'!K41</f>
        <v>3400590</v>
      </c>
      <c r="G15" s="58">
        <f t="shared" ref="G15:G23" si="0">+F15-E15</f>
        <v>1538589</v>
      </c>
      <c r="H15" s="157"/>
      <c r="I15" s="157"/>
      <c r="J15" s="157"/>
      <c r="K15" s="157"/>
      <c r="L15" s="157"/>
    </row>
    <row r="16" spans="1:12" ht="13.5" customHeight="1" x14ac:dyDescent="0.2">
      <c r="A16" s="9" t="s">
        <v>38</v>
      </c>
      <c r="B16" s="149" t="s">
        <v>385</v>
      </c>
      <c r="C16" s="186"/>
      <c r="D16" s="186"/>
      <c r="E16" s="189"/>
      <c r="F16" s="559"/>
      <c r="G16" s="58">
        <f t="shared" si="0"/>
        <v>0</v>
      </c>
      <c r="H16" s="157"/>
      <c r="I16" s="157"/>
      <c r="J16" s="157"/>
      <c r="K16" s="157"/>
      <c r="L16" s="157"/>
    </row>
    <row r="17" spans="1:12" ht="13.5" customHeight="1" x14ac:dyDescent="0.2">
      <c r="A17" s="9" t="s">
        <v>39</v>
      </c>
      <c r="B17" s="69" t="s">
        <v>40</v>
      </c>
      <c r="C17" s="186">
        <v>446549</v>
      </c>
      <c r="D17" s="186">
        <v>21549</v>
      </c>
      <c r="E17" s="556">
        <f>'71-53K-ADMINISTRATION'!E61</f>
        <v>726501</v>
      </c>
      <c r="F17" s="559">
        <f>'71-53K-ADMINISTRATION'!F61</f>
        <v>371501</v>
      </c>
      <c r="G17" s="58">
        <f t="shared" si="0"/>
        <v>-355000</v>
      </c>
      <c r="H17" s="157"/>
      <c r="I17" s="733"/>
      <c r="J17" s="736"/>
      <c r="K17" s="736"/>
      <c r="L17" s="157"/>
    </row>
    <row r="18" spans="1:12" ht="13.5" customHeight="1" x14ac:dyDescent="0.2">
      <c r="A18" s="9" t="s">
        <v>41</v>
      </c>
      <c r="B18" s="69" t="s">
        <v>42</v>
      </c>
      <c r="C18" s="186">
        <v>22100</v>
      </c>
      <c r="D18" s="186">
        <v>22100</v>
      </c>
      <c r="E18" s="189">
        <v>22100</v>
      </c>
      <c r="F18" s="559">
        <f>'71-53L-ADMINISTRATION'!F46</f>
        <v>22100</v>
      </c>
      <c r="G18" s="58">
        <f t="shared" si="0"/>
        <v>0</v>
      </c>
      <c r="H18" s="157"/>
      <c r="I18" s="157"/>
      <c r="J18" s="157"/>
      <c r="K18" s="157"/>
      <c r="L18" s="157"/>
    </row>
    <row r="19" spans="1:12" ht="13.5" customHeight="1" x14ac:dyDescent="0.2">
      <c r="A19" s="9" t="s">
        <v>43</v>
      </c>
      <c r="B19" s="69" t="s">
        <v>44</v>
      </c>
      <c r="C19" s="186">
        <v>20269</v>
      </c>
      <c r="D19" s="556">
        <v>20269</v>
      </c>
      <c r="E19" s="556">
        <v>20269</v>
      </c>
      <c r="F19" s="556">
        <f>'71-53L-ADMINISTRATION'!F62</f>
        <v>20269</v>
      </c>
      <c r="G19" s="58">
        <f>+F19-E19</f>
        <v>0</v>
      </c>
      <c r="H19" s="157"/>
      <c r="I19" s="157"/>
      <c r="J19" s="157"/>
      <c r="K19" s="157"/>
      <c r="L19" s="157"/>
    </row>
    <row r="20" spans="1:12" ht="13.5" customHeight="1" x14ac:dyDescent="0.2">
      <c r="A20" s="9" t="s">
        <v>45</v>
      </c>
      <c r="B20" s="69" t="s">
        <v>116</v>
      </c>
      <c r="C20" s="186"/>
      <c r="D20" s="186"/>
      <c r="E20" s="189"/>
      <c r="F20" s="559"/>
      <c r="G20" s="58">
        <f t="shared" si="0"/>
        <v>0</v>
      </c>
      <c r="H20" s="157"/>
      <c r="I20" s="157"/>
      <c r="J20" s="157"/>
      <c r="K20" s="157"/>
      <c r="L20" s="157"/>
    </row>
    <row r="21" spans="1:12" ht="13.5" customHeight="1" x14ac:dyDescent="0.2">
      <c r="A21" s="9" t="s">
        <v>117</v>
      </c>
      <c r="B21" s="69" t="s">
        <v>118</v>
      </c>
      <c r="C21" s="186"/>
      <c r="D21" s="186"/>
      <c r="E21" s="189"/>
      <c r="F21" s="559"/>
      <c r="G21" s="58">
        <f t="shared" si="0"/>
        <v>0</v>
      </c>
      <c r="H21" s="157"/>
      <c r="I21" s="157"/>
      <c r="J21" s="157"/>
      <c r="K21" s="157"/>
      <c r="L21" s="157"/>
    </row>
    <row r="22" spans="1:12" ht="13.5" customHeight="1" x14ac:dyDescent="0.2">
      <c r="A22" s="9" t="s">
        <v>47</v>
      </c>
      <c r="B22" s="69" t="s">
        <v>48</v>
      </c>
      <c r="C22" s="186"/>
      <c r="D22" s="186"/>
      <c r="E22" s="189"/>
      <c r="F22" s="190"/>
      <c r="G22" s="58">
        <f t="shared" si="0"/>
        <v>0</v>
      </c>
      <c r="H22" s="157"/>
      <c r="I22" s="157"/>
      <c r="J22" s="157"/>
      <c r="K22" s="157"/>
      <c r="L22" s="157"/>
    </row>
    <row r="23" spans="1:12" ht="13.5" customHeight="1" x14ac:dyDescent="0.2">
      <c r="A23" s="9" t="s">
        <v>119</v>
      </c>
      <c r="B23" s="69" t="s">
        <v>120</v>
      </c>
      <c r="C23" s="186"/>
      <c r="D23" s="186"/>
      <c r="E23" s="189"/>
      <c r="F23" s="190"/>
      <c r="G23" s="58">
        <f t="shared" si="0"/>
        <v>0</v>
      </c>
      <c r="H23" s="157"/>
      <c r="I23" s="157"/>
      <c r="J23" s="157"/>
      <c r="K23" s="157"/>
      <c r="L23" s="157"/>
    </row>
    <row r="24" spans="1:12" ht="13.5" customHeight="1" x14ac:dyDescent="0.2">
      <c r="A24" s="996" t="s">
        <v>0</v>
      </c>
      <c r="B24" s="997"/>
      <c r="C24" s="32">
        <f>SUM(C14:C23)</f>
        <v>2350919</v>
      </c>
      <c r="D24" s="32">
        <f t="shared" ref="D24:F24" si="1">SUM(D14:D23)</f>
        <v>1856546</v>
      </c>
      <c r="E24" s="32">
        <f t="shared" si="1"/>
        <v>2630871</v>
      </c>
      <c r="F24" s="32">
        <f t="shared" si="1"/>
        <v>3814460</v>
      </c>
      <c r="G24" s="58">
        <f>SUM(G15:G23)</f>
        <v>1183589</v>
      </c>
      <c r="H24" s="157"/>
      <c r="I24" s="157"/>
      <c r="J24" s="157"/>
      <c r="K24" s="157"/>
      <c r="L24" s="157"/>
    </row>
    <row r="25" spans="1:12" ht="12" customHeight="1" x14ac:dyDescent="0.2">
      <c r="A25" s="998" t="s">
        <v>121</v>
      </c>
      <c r="B25" s="999"/>
      <c r="C25" s="999"/>
      <c r="D25" s="999"/>
      <c r="E25" s="999"/>
      <c r="F25" s="999"/>
      <c r="G25" s="1000"/>
      <c r="H25" s="157"/>
      <c r="I25" s="157"/>
      <c r="J25" s="157"/>
      <c r="K25" s="157"/>
      <c r="L25" s="157"/>
    </row>
    <row r="26" spans="1:12" ht="12.95" customHeight="1" x14ac:dyDescent="0.2">
      <c r="A26" s="108"/>
      <c r="B26" s="108"/>
      <c r="C26" s="128" t="s">
        <v>3</v>
      </c>
      <c r="D26" s="61" t="s">
        <v>451</v>
      </c>
      <c r="E26" s="365" t="s">
        <v>63</v>
      </c>
      <c r="F26" s="62" t="s">
        <v>456</v>
      </c>
      <c r="G26" s="369" t="s">
        <v>24</v>
      </c>
      <c r="H26" s="157"/>
      <c r="I26" s="157"/>
      <c r="J26" s="157"/>
      <c r="K26" s="157"/>
      <c r="L26" s="157"/>
    </row>
    <row r="27" spans="1:12" ht="12.95" customHeight="1" x14ac:dyDescent="0.2">
      <c r="A27" s="108"/>
      <c r="B27" s="108"/>
      <c r="C27" s="128" t="s">
        <v>10</v>
      </c>
      <c r="D27" s="128" t="s">
        <v>62</v>
      </c>
      <c r="E27" s="365" t="s">
        <v>65</v>
      </c>
      <c r="F27" s="64" t="s">
        <v>62</v>
      </c>
      <c r="G27" s="369" t="s">
        <v>28</v>
      </c>
      <c r="H27" s="157"/>
      <c r="I27" s="157"/>
      <c r="J27" s="157"/>
      <c r="K27" s="157"/>
      <c r="L27" s="157"/>
    </row>
    <row r="28" spans="1:12" ht="12.95" customHeight="1" x14ac:dyDescent="0.2">
      <c r="A28" s="108" t="s">
        <v>2</v>
      </c>
      <c r="B28" s="108" t="s">
        <v>64</v>
      </c>
      <c r="C28" s="63" t="s">
        <v>460</v>
      </c>
      <c r="D28" s="128" t="s">
        <v>10</v>
      </c>
      <c r="E28" s="374" t="s">
        <v>617</v>
      </c>
      <c r="F28" s="64" t="s">
        <v>10</v>
      </c>
      <c r="G28" s="369" t="s">
        <v>33</v>
      </c>
      <c r="H28" s="157"/>
      <c r="I28" s="157"/>
      <c r="J28" s="157"/>
      <c r="K28" s="157"/>
      <c r="L28" s="157"/>
    </row>
    <row r="29" spans="1:12" ht="12" customHeight="1" x14ac:dyDescent="0.2">
      <c r="A29" s="109" t="s">
        <v>11</v>
      </c>
      <c r="B29" s="109" t="s">
        <v>12</v>
      </c>
      <c r="C29" s="192" t="s">
        <v>13</v>
      </c>
      <c r="D29" s="192" t="s">
        <v>14</v>
      </c>
      <c r="E29" s="150" t="s">
        <v>15</v>
      </c>
      <c r="F29" s="193" t="s">
        <v>16</v>
      </c>
      <c r="G29" s="371" t="s">
        <v>17</v>
      </c>
      <c r="H29" s="157"/>
      <c r="I29" s="157"/>
      <c r="J29" s="157"/>
      <c r="K29" s="157"/>
      <c r="L29" s="157"/>
    </row>
    <row r="30" spans="1:12" ht="13.5" customHeight="1" x14ac:dyDescent="0.2">
      <c r="A30" s="9" t="s">
        <v>122</v>
      </c>
      <c r="B30" s="65" t="s">
        <v>373</v>
      </c>
      <c r="C30" s="186">
        <v>22</v>
      </c>
      <c r="D30" s="186">
        <v>22</v>
      </c>
      <c r="E30" s="189">
        <v>22</v>
      </c>
      <c r="F30" s="190">
        <f>'71-53I-ADMINISTRATION'!H43</f>
        <v>39</v>
      </c>
      <c r="G30" s="58">
        <f>F30-D30</f>
        <v>17</v>
      </c>
      <c r="H30" s="157"/>
      <c r="I30" s="157"/>
      <c r="J30" s="157"/>
      <c r="K30" s="157"/>
      <c r="L30" s="157"/>
    </row>
    <row r="31" spans="1:12" ht="13.5" customHeight="1" x14ac:dyDescent="0.2">
      <c r="A31" s="9" t="s">
        <v>395</v>
      </c>
      <c r="B31" s="65" t="s">
        <v>374</v>
      </c>
      <c r="C31" s="186"/>
      <c r="D31" s="186"/>
      <c r="E31" s="189"/>
      <c r="F31" s="190"/>
      <c r="G31" s="58">
        <f>F31-D31</f>
        <v>0</v>
      </c>
      <c r="H31" s="157"/>
      <c r="I31" s="157"/>
      <c r="J31" s="157"/>
      <c r="K31" s="157"/>
      <c r="L31" s="157"/>
    </row>
    <row r="32" spans="1:12" ht="13.5" customHeight="1" x14ac:dyDescent="0.2">
      <c r="A32" s="996" t="s">
        <v>0</v>
      </c>
      <c r="B32" s="997"/>
      <c r="C32" s="32">
        <f>SUM(C30:C31)</f>
        <v>22</v>
      </c>
      <c r="D32" s="32">
        <f t="shared" ref="D32:F32" si="2">SUM(D30:D31)</f>
        <v>22</v>
      </c>
      <c r="E32" s="33">
        <f t="shared" si="2"/>
        <v>22</v>
      </c>
      <c r="F32" s="34">
        <f t="shared" si="2"/>
        <v>39</v>
      </c>
      <c r="G32" s="58">
        <f>SUM(G30:G31)</f>
        <v>17</v>
      </c>
      <c r="H32" s="157"/>
      <c r="I32" s="157"/>
      <c r="J32" s="157"/>
      <c r="K32" s="157"/>
      <c r="L32" s="157"/>
    </row>
    <row r="33" spans="1:12" ht="13.5" customHeight="1" x14ac:dyDescent="0.2">
      <c r="A33" s="998" t="s">
        <v>384</v>
      </c>
      <c r="B33" s="999"/>
      <c r="C33" s="999"/>
      <c r="D33" s="999"/>
      <c r="E33" s="999"/>
      <c r="F33" s="999"/>
      <c r="G33" s="1000"/>
      <c r="H33" s="157"/>
      <c r="I33" s="157"/>
      <c r="J33" s="157"/>
      <c r="K33" s="157"/>
      <c r="L33" s="157"/>
    </row>
    <row r="34" spans="1:12" ht="12.75" customHeight="1" x14ac:dyDescent="0.2">
      <c r="A34" s="988"/>
      <c r="B34" s="989"/>
      <c r="C34" s="4" t="s">
        <v>448</v>
      </c>
      <c r="D34" s="4" t="s">
        <v>451</v>
      </c>
      <c r="E34" s="68" t="s">
        <v>451</v>
      </c>
      <c r="F34" s="67" t="s">
        <v>456</v>
      </c>
      <c r="G34" s="23" t="s">
        <v>24</v>
      </c>
      <c r="H34" s="157"/>
      <c r="I34" s="157"/>
      <c r="J34" s="157"/>
      <c r="K34" s="157"/>
      <c r="L34" s="157"/>
    </row>
    <row r="35" spans="1:12" x14ac:dyDescent="0.2">
      <c r="A35" s="990" t="s">
        <v>30</v>
      </c>
      <c r="B35" s="991"/>
      <c r="C35" s="108" t="s">
        <v>3</v>
      </c>
      <c r="D35" s="108" t="s">
        <v>25</v>
      </c>
      <c r="E35" s="368" t="s">
        <v>5</v>
      </c>
      <c r="F35" s="26" t="s">
        <v>27</v>
      </c>
      <c r="G35" s="369" t="s">
        <v>28</v>
      </c>
      <c r="H35" s="157"/>
      <c r="I35" s="157"/>
      <c r="J35" s="157"/>
      <c r="K35" s="157"/>
      <c r="L35" s="157"/>
    </row>
    <row r="36" spans="1:12" x14ac:dyDescent="0.2">
      <c r="A36" s="992"/>
      <c r="B36" s="993"/>
      <c r="C36" s="108" t="s">
        <v>102</v>
      </c>
      <c r="D36" s="108" t="s">
        <v>4</v>
      </c>
      <c r="E36" s="368"/>
      <c r="F36" s="26" t="s">
        <v>4</v>
      </c>
      <c r="G36" s="369" t="s">
        <v>33</v>
      </c>
      <c r="H36" s="157"/>
      <c r="I36" s="157"/>
      <c r="J36" s="157"/>
      <c r="K36" s="157"/>
      <c r="L36" s="157"/>
    </row>
    <row r="37" spans="1:12" x14ac:dyDescent="0.2">
      <c r="A37" s="994" t="s">
        <v>11</v>
      </c>
      <c r="B37" s="995"/>
      <c r="C37" s="109" t="s">
        <v>12</v>
      </c>
      <c r="D37" s="109" t="s">
        <v>13</v>
      </c>
      <c r="E37" s="370" t="s">
        <v>14</v>
      </c>
      <c r="F37" s="59" t="s">
        <v>15</v>
      </c>
      <c r="G37" s="371" t="s">
        <v>16</v>
      </c>
      <c r="H37" s="157"/>
      <c r="I37" s="157"/>
      <c r="J37" s="157"/>
      <c r="K37" s="157"/>
      <c r="L37" s="157"/>
    </row>
    <row r="38" spans="1:12" x14ac:dyDescent="0.2">
      <c r="A38" s="986" t="s">
        <v>365</v>
      </c>
      <c r="B38" s="987"/>
      <c r="C38" s="186"/>
      <c r="D38" s="186"/>
      <c r="E38" s="189"/>
      <c r="F38" s="190"/>
      <c r="G38" s="58">
        <f>F38-E38</f>
        <v>0</v>
      </c>
      <c r="H38" s="157"/>
      <c r="I38" s="157"/>
      <c r="J38" s="157"/>
      <c r="K38" s="157"/>
      <c r="L38" s="157"/>
    </row>
    <row r="39" spans="1:12" x14ac:dyDescent="0.2">
      <c r="A39" s="986" t="s">
        <v>345</v>
      </c>
      <c r="B39" s="987"/>
      <c r="C39" s="186"/>
      <c r="D39" s="186"/>
      <c r="E39" s="189"/>
      <c r="F39" s="190"/>
      <c r="G39" s="58">
        <f t="shared" ref="G39:G42" si="3">F39-E39</f>
        <v>0</v>
      </c>
      <c r="H39" s="157"/>
      <c r="I39" s="157"/>
      <c r="J39" s="157"/>
      <c r="K39" s="157"/>
      <c r="L39" s="157"/>
    </row>
    <row r="40" spans="1:12" x14ac:dyDescent="0.2">
      <c r="A40" s="986" t="s">
        <v>346</v>
      </c>
      <c r="B40" s="987"/>
      <c r="C40" s="186"/>
      <c r="D40" s="186"/>
      <c r="E40" s="189"/>
      <c r="F40" s="190"/>
      <c r="G40" s="58">
        <f t="shared" si="3"/>
        <v>0</v>
      </c>
      <c r="H40" s="157"/>
      <c r="I40" s="157"/>
      <c r="J40" s="157"/>
      <c r="K40" s="157"/>
      <c r="L40" s="157"/>
    </row>
    <row r="41" spans="1:12" x14ac:dyDescent="0.2">
      <c r="A41" s="986" t="s">
        <v>364</v>
      </c>
      <c r="B41" s="987"/>
      <c r="C41" s="186"/>
      <c r="D41" s="186"/>
      <c r="E41" s="189"/>
      <c r="F41" s="190"/>
      <c r="G41" s="58">
        <f t="shared" si="3"/>
        <v>0</v>
      </c>
      <c r="H41" s="157"/>
      <c r="I41" s="157"/>
      <c r="J41" s="157"/>
      <c r="K41" s="157"/>
      <c r="L41" s="157"/>
    </row>
    <row r="42" spans="1:12" x14ac:dyDescent="0.2">
      <c r="A42" s="986" t="s">
        <v>450</v>
      </c>
      <c r="B42" s="987"/>
      <c r="C42" s="186"/>
      <c r="D42" s="186"/>
      <c r="E42" s="189"/>
      <c r="F42" s="190"/>
      <c r="G42" s="58">
        <f t="shared" si="3"/>
        <v>0</v>
      </c>
      <c r="H42" s="157"/>
      <c r="I42" s="157"/>
      <c r="J42" s="157"/>
      <c r="K42" s="157"/>
      <c r="L42" s="157"/>
    </row>
    <row r="43" spans="1:12" x14ac:dyDescent="0.2">
      <c r="A43" s="996" t="s">
        <v>0</v>
      </c>
      <c r="B43" s="997"/>
      <c r="C43" s="186">
        <f>SUM(C38:C42)</f>
        <v>0</v>
      </c>
      <c r="D43" s="186">
        <f>SUM(D38:D42)</f>
        <v>0</v>
      </c>
      <c r="E43" s="189">
        <f>SUM(E38:E42)</f>
        <v>0</v>
      </c>
      <c r="F43" s="190">
        <f>SUM(F38:F42)</f>
        <v>0</v>
      </c>
      <c r="G43" s="58">
        <f>SUM(G38:G42)</f>
        <v>0</v>
      </c>
      <c r="H43" s="157"/>
      <c r="I43" s="157"/>
      <c r="J43" s="157"/>
      <c r="K43" s="157"/>
      <c r="L43" s="157"/>
    </row>
    <row r="44" spans="1:12" ht="9" customHeight="1" x14ac:dyDescent="0.2">
      <c r="A44" s="129" t="s">
        <v>123</v>
      </c>
      <c r="H44" s="157"/>
      <c r="I44" s="157"/>
      <c r="J44" s="157"/>
      <c r="K44" s="157"/>
      <c r="L44" s="157"/>
    </row>
  </sheetData>
  <mergeCells count="29">
    <mergeCell ref="A41:B41"/>
    <mergeCell ref="A42:B42"/>
    <mergeCell ref="A43:B43"/>
    <mergeCell ref="A35:B35"/>
    <mergeCell ref="A36:B36"/>
    <mergeCell ref="A37:B37"/>
    <mergeCell ref="A38:B38"/>
    <mergeCell ref="A39:B39"/>
    <mergeCell ref="A40:B40"/>
    <mergeCell ref="A34:B34"/>
    <mergeCell ref="A4:G4"/>
    <mergeCell ref="A5:B5"/>
    <mergeCell ref="D5:F5"/>
    <mergeCell ref="A6:B6"/>
    <mergeCell ref="D6:F6"/>
    <mergeCell ref="A7:B7"/>
    <mergeCell ref="D7:G8"/>
    <mergeCell ref="A8:B8"/>
    <mergeCell ref="A9:G9"/>
    <mergeCell ref="A24:B24"/>
    <mergeCell ref="A25:G25"/>
    <mergeCell ref="A32:B32"/>
    <mergeCell ref="A33:G33"/>
    <mergeCell ref="A1:C1"/>
    <mergeCell ref="D1:G1"/>
    <mergeCell ref="A2:C2"/>
    <mergeCell ref="D2:G2"/>
    <mergeCell ref="A3:C3"/>
    <mergeCell ref="D3:G3"/>
  </mergeCells>
  <printOptions horizontalCentered="1"/>
  <pageMargins left="0.35" right="0.35" top="0.35" bottom="0.3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ntry="1">
    <tabColor rgb="FF00B0F0"/>
    <pageSetUpPr fitToPage="1"/>
  </sheetPr>
  <dimension ref="A1:N73"/>
  <sheetViews>
    <sheetView showZeros="0" zoomScaleNormal="100" zoomScaleSheetLayoutView="100" workbookViewId="0">
      <selection activeCell="F21" sqref="F21"/>
    </sheetView>
  </sheetViews>
  <sheetFormatPr defaultRowHeight="12.75" x14ac:dyDescent="0.2"/>
  <cols>
    <col min="1" max="1" width="3.7109375" customWidth="1"/>
    <col min="2" max="2" width="9.7109375" customWidth="1"/>
    <col min="3" max="3" width="5.7109375" customWidth="1"/>
    <col min="4" max="4" width="16.7109375" customWidth="1"/>
    <col min="5" max="8" width="13.140625" customWidth="1"/>
    <col min="9" max="9" width="13" customWidth="1"/>
    <col min="11" max="11" width="10.42578125" bestFit="1" customWidth="1"/>
    <col min="12" max="12" width="12.85546875" bestFit="1" customWidth="1"/>
    <col min="13" max="13" width="10.7109375" bestFit="1" customWidth="1"/>
    <col min="14" max="14" width="12.85546875" bestFit="1" customWidth="1"/>
  </cols>
  <sheetData>
    <row r="1" spans="1:14" ht="15.75" x14ac:dyDescent="0.25">
      <c r="A1" s="829" t="s">
        <v>1</v>
      </c>
      <c r="B1" s="830"/>
      <c r="C1" s="830"/>
      <c r="D1" s="830"/>
      <c r="E1" s="831"/>
      <c r="F1" s="830"/>
      <c r="G1" s="830"/>
      <c r="H1" s="830"/>
      <c r="I1" s="831"/>
      <c r="J1" s="157"/>
      <c r="K1" s="157"/>
      <c r="L1" s="157"/>
      <c r="M1" s="157"/>
      <c r="N1" s="157"/>
    </row>
    <row r="2" spans="1:14" ht="15.75" x14ac:dyDescent="0.25">
      <c r="A2" s="832"/>
      <c r="B2" s="833"/>
      <c r="C2" s="833"/>
      <c r="D2" s="833"/>
      <c r="E2" s="834"/>
      <c r="F2" s="833" t="s">
        <v>23</v>
      </c>
      <c r="G2" s="833"/>
      <c r="H2" s="833"/>
      <c r="I2" s="834"/>
      <c r="J2" s="157"/>
      <c r="K2" s="157"/>
      <c r="L2" s="157"/>
      <c r="M2" s="157"/>
      <c r="N2" s="157"/>
    </row>
    <row r="3" spans="1:14" ht="15.75" x14ac:dyDescent="0.25">
      <c r="A3" s="835" t="s">
        <v>455</v>
      </c>
      <c r="B3" s="836"/>
      <c r="C3" s="836"/>
      <c r="D3" s="836"/>
      <c r="E3" s="837"/>
      <c r="F3" s="836"/>
      <c r="G3" s="836"/>
      <c r="H3" s="836"/>
      <c r="I3" s="837"/>
      <c r="J3" s="157"/>
      <c r="K3" s="157"/>
      <c r="L3" s="157"/>
      <c r="M3" s="157"/>
      <c r="N3" s="157"/>
    </row>
    <row r="4" spans="1:14" ht="4.5" customHeight="1" x14ac:dyDescent="0.2">
      <c r="A4" s="810"/>
      <c r="B4" s="811"/>
      <c r="C4" s="811"/>
      <c r="D4" s="811"/>
      <c r="E4" s="811"/>
      <c r="F4" s="811"/>
      <c r="G4" s="811"/>
      <c r="H4" s="811"/>
      <c r="I4" s="812"/>
      <c r="J4" s="157"/>
      <c r="K4" s="157"/>
      <c r="L4" s="157"/>
      <c r="M4" s="157"/>
      <c r="N4" s="157"/>
    </row>
    <row r="5" spans="1:14" ht="9" customHeight="1" x14ac:dyDescent="0.2">
      <c r="A5" s="823" t="s">
        <v>6</v>
      </c>
      <c r="B5" s="824"/>
      <c r="C5" s="824"/>
      <c r="D5" s="824"/>
      <c r="E5" s="824"/>
      <c r="F5" s="824"/>
      <c r="G5" s="824"/>
      <c r="H5" s="825"/>
      <c r="I5" s="1" t="s">
        <v>7</v>
      </c>
      <c r="J5" s="157"/>
      <c r="K5" s="157"/>
      <c r="L5" s="157"/>
      <c r="M5" s="157"/>
      <c r="N5" s="157"/>
    </row>
    <row r="6" spans="1:14" ht="13.5" customHeight="1" x14ac:dyDescent="0.2">
      <c r="A6" s="826" t="s">
        <v>474</v>
      </c>
      <c r="B6" s="827"/>
      <c r="C6" s="827"/>
      <c r="D6" s="827"/>
      <c r="E6" s="827"/>
      <c r="F6" s="827"/>
      <c r="G6" s="827"/>
      <c r="H6" s="828"/>
      <c r="I6" s="167" t="s">
        <v>499</v>
      </c>
      <c r="J6" s="157"/>
      <c r="K6" s="157"/>
      <c r="L6" s="157"/>
      <c r="M6" s="157"/>
      <c r="N6" s="157"/>
    </row>
    <row r="7" spans="1:14" ht="4.5" customHeight="1" x14ac:dyDescent="0.2">
      <c r="A7" s="810"/>
      <c r="B7" s="811"/>
      <c r="C7" s="811"/>
      <c r="D7" s="811"/>
      <c r="E7" s="811"/>
      <c r="F7" s="811"/>
      <c r="G7" s="811"/>
      <c r="H7" s="811"/>
      <c r="I7" s="812"/>
      <c r="J7" s="157"/>
      <c r="K7" s="157"/>
      <c r="L7" s="157"/>
      <c r="M7" s="157"/>
      <c r="N7" s="157"/>
    </row>
    <row r="8" spans="1:14" ht="11.25" customHeight="1" x14ac:dyDescent="0.2">
      <c r="A8" s="2"/>
      <c r="B8" s="2"/>
      <c r="C8" s="2"/>
      <c r="D8" s="2"/>
      <c r="E8" s="107" t="s">
        <v>448</v>
      </c>
      <c r="F8" s="107" t="s">
        <v>451</v>
      </c>
      <c r="G8" s="21" t="s">
        <v>451</v>
      </c>
      <c r="H8" s="22" t="s">
        <v>456</v>
      </c>
      <c r="I8" s="23" t="s">
        <v>24</v>
      </c>
      <c r="J8" s="157"/>
      <c r="K8" s="157"/>
      <c r="L8" s="157"/>
      <c r="M8" s="157"/>
      <c r="N8" s="157"/>
    </row>
    <row r="9" spans="1:14" ht="11.25" customHeight="1" x14ac:dyDescent="0.2">
      <c r="A9" s="24"/>
      <c r="B9" s="24"/>
      <c r="C9" s="24"/>
      <c r="D9" s="24"/>
      <c r="E9" s="108" t="s">
        <v>3</v>
      </c>
      <c r="F9" s="108" t="s">
        <v>25</v>
      </c>
      <c r="G9" s="254" t="s">
        <v>26</v>
      </c>
      <c r="H9" s="26" t="s">
        <v>27</v>
      </c>
      <c r="I9" s="255" t="s">
        <v>28</v>
      </c>
      <c r="J9" s="157"/>
      <c r="K9" s="157"/>
      <c r="L9" s="157"/>
      <c r="M9" s="157"/>
      <c r="N9" s="157"/>
    </row>
    <row r="10" spans="1:14" ht="11.25" customHeight="1" x14ac:dyDescent="0.2">
      <c r="A10" s="108" t="s">
        <v>7</v>
      </c>
      <c r="B10" s="108" t="s">
        <v>8</v>
      </c>
      <c r="C10" s="108" t="s">
        <v>29</v>
      </c>
      <c r="D10" s="108" t="s">
        <v>30</v>
      </c>
      <c r="E10" s="108" t="s">
        <v>31</v>
      </c>
      <c r="F10" s="108" t="s">
        <v>32</v>
      </c>
      <c r="G10" s="254" t="s">
        <v>31</v>
      </c>
      <c r="H10" s="26" t="s">
        <v>4</v>
      </c>
      <c r="I10" s="255" t="s">
        <v>33</v>
      </c>
      <c r="J10" s="157"/>
      <c r="K10" s="157"/>
      <c r="L10" s="157"/>
      <c r="M10" s="157"/>
      <c r="N10" s="157"/>
    </row>
    <row r="11" spans="1:14" ht="10.5" customHeight="1" x14ac:dyDescent="0.2">
      <c r="A11" s="5" t="s">
        <v>11</v>
      </c>
      <c r="B11" s="5" t="s">
        <v>12</v>
      </c>
      <c r="C11" s="5" t="s">
        <v>13</v>
      </c>
      <c r="D11" s="5" t="s">
        <v>14</v>
      </c>
      <c r="E11" s="5" t="s">
        <v>15</v>
      </c>
      <c r="F11" s="5" t="s">
        <v>16</v>
      </c>
      <c r="G11" s="6" t="s">
        <v>17</v>
      </c>
      <c r="H11" s="28" t="s">
        <v>18</v>
      </c>
      <c r="I11" s="8" t="s">
        <v>19</v>
      </c>
      <c r="J11" s="157"/>
      <c r="K11" s="157"/>
      <c r="L11" s="713"/>
      <c r="M11" s="713"/>
      <c r="N11" s="713"/>
    </row>
    <row r="12" spans="1:14" ht="3.75" customHeight="1" x14ac:dyDescent="0.2">
      <c r="A12" s="810"/>
      <c r="B12" s="811"/>
      <c r="C12" s="811"/>
      <c r="D12" s="811"/>
      <c r="E12" s="811"/>
      <c r="F12" s="811"/>
      <c r="G12" s="811"/>
      <c r="H12" s="811"/>
      <c r="I12" s="812"/>
      <c r="J12" s="157"/>
      <c r="K12" s="157"/>
      <c r="L12" s="713"/>
      <c r="M12" s="713"/>
      <c r="N12" s="713"/>
    </row>
    <row r="13" spans="1:14" ht="10.7" customHeight="1" x14ac:dyDescent="0.2">
      <c r="A13" s="174" t="s">
        <v>406</v>
      </c>
      <c r="B13" s="175"/>
      <c r="C13" s="5" t="s">
        <v>34</v>
      </c>
      <c r="D13" s="11" t="s">
        <v>35</v>
      </c>
      <c r="E13" s="113"/>
      <c r="F13" s="113"/>
      <c r="G13" s="114"/>
      <c r="H13" s="170"/>
      <c r="I13" s="12"/>
      <c r="J13" s="157"/>
      <c r="K13" s="713"/>
      <c r="L13" s="713"/>
      <c r="M13" s="713"/>
      <c r="N13" s="713"/>
    </row>
    <row r="14" spans="1:14" ht="10.7" customHeight="1" x14ac:dyDescent="0.2">
      <c r="A14" s="821" t="s">
        <v>407</v>
      </c>
      <c r="B14" s="822"/>
      <c r="C14" s="5" t="s">
        <v>36</v>
      </c>
      <c r="D14" s="13" t="s">
        <v>37</v>
      </c>
      <c r="E14" s="168">
        <v>7150018</v>
      </c>
      <c r="F14" s="168">
        <v>6646013</v>
      </c>
      <c r="G14" s="170">
        <f>SUM('71-53F-VOTER REGISTRATION'!E15,'71-53F-ADMIN'!E15,'71-53F-COUNTY BOARD'!E15)</f>
        <v>9093294</v>
      </c>
      <c r="H14" s="734">
        <f>SUM('71-53F-VOTER REGISTRATION'!F15,'71-53F-ADMIN'!F15,'71-53F-COUNTY BOARD'!F15)</f>
        <v>11110589</v>
      </c>
      <c r="I14" s="12">
        <f t="shared" ref="I14:I20" si="0">+H14-G14</f>
        <v>2017295</v>
      </c>
      <c r="J14" s="157"/>
      <c r="K14" s="714"/>
      <c r="L14" s="714"/>
      <c r="M14" s="715"/>
      <c r="N14" s="714"/>
    </row>
    <row r="15" spans="1:14" ht="10.7" customHeight="1" x14ac:dyDescent="0.2">
      <c r="A15" s="821"/>
      <c r="B15" s="822"/>
      <c r="C15" s="5" t="s">
        <v>38</v>
      </c>
      <c r="D15" s="13" t="s">
        <v>385</v>
      </c>
      <c r="E15" s="168"/>
      <c r="F15" s="168"/>
      <c r="G15" s="169"/>
      <c r="H15" s="170"/>
      <c r="I15" s="116">
        <f t="shared" si="0"/>
        <v>0</v>
      </c>
      <c r="J15" s="666"/>
      <c r="K15" s="157"/>
      <c r="L15" s="713"/>
      <c r="M15" s="713"/>
      <c r="N15" s="713"/>
    </row>
    <row r="16" spans="1:14" ht="15" customHeight="1" x14ac:dyDescent="0.2">
      <c r="A16" s="821"/>
      <c r="B16" s="822"/>
      <c r="C16" s="5" t="s">
        <v>39</v>
      </c>
      <c r="D16" s="11" t="s">
        <v>40</v>
      </c>
      <c r="E16" s="168">
        <v>4523716</v>
      </c>
      <c r="F16" s="168">
        <v>5011061</v>
      </c>
      <c r="G16" s="170">
        <f>SUM('71-53F-VOTER REGISTRATION'!E17,'71-53F-ADMIN'!E17,'71-53F-COUNTY BOARD'!E17)</f>
        <v>8688865</v>
      </c>
      <c r="H16" s="734">
        <f>SUM('71-53F-VOTER REGISTRATION'!F17,'71-53F-ADMIN'!F17,'71-53F-COUNTY BOARD'!F17)</f>
        <v>9061474</v>
      </c>
      <c r="I16" s="12">
        <f t="shared" si="0"/>
        <v>372609</v>
      </c>
      <c r="J16" s="157"/>
      <c r="K16" s="157"/>
      <c r="L16" s="714"/>
      <c r="M16" s="713"/>
      <c r="N16" s="714"/>
    </row>
    <row r="17" spans="1:14" ht="10.7" customHeight="1" x14ac:dyDescent="0.2">
      <c r="A17" s="821"/>
      <c r="B17" s="822"/>
      <c r="C17" s="5" t="s">
        <v>41</v>
      </c>
      <c r="D17" s="11" t="s">
        <v>42</v>
      </c>
      <c r="E17" s="168">
        <v>1073373</v>
      </c>
      <c r="F17" s="168">
        <v>462772</v>
      </c>
      <c r="G17" s="170">
        <f>SUM('71-53F-VOTER REGISTRATION'!E18,'71-53F-ADMIN'!E18,'71-53F-COUNTY BOARD'!E18)</f>
        <v>2762772</v>
      </c>
      <c r="H17" s="734">
        <f>SUM('71-53F-VOTER REGISTRATION'!F18,'71-53F-ADMIN'!F18,'71-53F-COUNTY BOARD'!F18)</f>
        <v>4015972</v>
      </c>
      <c r="I17" s="12">
        <f t="shared" si="0"/>
        <v>1253200</v>
      </c>
      <c r="J17" s="157"/>
      <c r="K17" s="157"/>
      <c r="L17" s="713"/>
      <c r="M17" s="713"/>
      <c r="N17" s="714"/>
    </row>
    <row r="18" spans="1:14" ht="10.7" customHeight="1" x14ac:dyDescent="0.2">
      <c r="A18" s="821"/>
      <c r="B18" s="822"/>
      <c r="C18" s="5" t="s">
        <v>43</v>
      </c>
      <c r="D18" s="11" t="s">
        <v>44</v>
      </c>
      <c r="E18" s="168">
        <v>10666</v>
      </c>
      <c r="F18" s="168">
        <v>109845</v>
      </c>
      <c r="G18" s="170">
        <f>SUM('71-53F-VOTER REGISTRATION'!E19,'71-53F-ADMIN'!E19,'71-53F-COUNTY BOARD'!E19)</f>
        <v>109845</v>
      </c>
      <c r="H18" s="734">
        <f>SUM('71-53F-VOTER REGISTRATION'!F19,'71-53F-ADMIN'!F19,'71-53F-COUNTY BOARD'!F19)</f>
        <v>984845</v>
      </c>
      <c r="I18" s="12">
        <f t="shared" si="0"/>
        <v>875000</v>
      </c>
      <c r="J18" s="157"/>
      <c r="K18" s="157"/>
      <c r="L18" s="713"/>
      <c r="M18" s="713"/>
      <c r="N18" s="714"/>
    </row>
    <row r="19" spans="1:14" ht="10.7" customHeight="1" x14ac:dyDescent="0.2">
      <c r="A19" s="821"/>
      <c r="B19" s="822"/>
      <c r="C19" s="5" t="s">
        <v>45</v>
      </c>
      <c r="D19" s="11" t="s">
        <v>46</v>
      </c>
      <c r="E19" s="168">
        <v>0</v>
      </c>
      <c r="F19" s="168"/>
      <c r="G19" s="169"/>
      <c r="H19" s="170"/>
      <c r="I19" s="12">
        <f t="shared" si="0"/>
        <v>0</v>
      </c>
      <c r="J19" s="157"/>
      <c r="K19" s="157"/>
      <c r="L19" s="157"/>
      <c r="M19" s="157"/>
      <c r="N19" s="157"/>
    </row>
    <row r="20" spans="1:14" ht="10.7" customHeight="1" x14ac:dyDescent="0.2">
      <c r="A20" s="821"/>
      <c r="B20" s="822"/>
      <c r="C20" s="5" t="s">
        <v>47</v>
      </c>
      <c r="D20" s="11" t="s">
        <v>48</v>
      </c>
      <c r="E20" s="171"/>
      <c r="F20" s="171"/>
      <c r="G20" s="172"/>
      <c r="H20" s="173"/>
      <c r="I20" s="12">
        <f t="shared" si="0"/>
        <v>0</v>
      </c>
      <c r="J20" s="157"/>
      <c r="K20" s="157"/>
      <c r="L20" s="157"/>
      <c r="M20" s="662"/>
      <c r="N20" s="157"/>
    </row>
    <row r="21" spans="1:14" ht="10.7" customHeight="1" x14ac:dyDescent="0.2">
      <c r="A21" s="813"/>
      <c r="B21" s="814"/>
      <c r="C21" s="30"/>
      <c r="D21" s="252" t="s">
        <v>0</v>
      </c>
      <c r="E21" s="14">
        <f>SUM(E14:E20)</f>
        <v>12757773</v>
      </c>
      <c r="F21" s="14">
        <f>SUM(F14:F20)</f>
        <v>12229691</v>
      </c>
      <c r="G21" s="15">
        <f>SUM(G14:G20)</f>
        <v>20654776</v>
      </c>
      <c r="H21" s="735">
        <f>SUM(H14:H20)</f>
        <v>25172880</v>
      </c>
      <c r="I21" s="31">
        <f>SUM(I14:I20)</f>
        <v>4518104</v>
      </c>
      <c r="J21" s="157"/>
      <c r="K21" s="157"/>
      <c r="L21" s="157"/>
      <c r="M21" s="157"/>
      <c r="N21" s="157"/>
    </row>
    <row r="22" spans="1:14" ht="3.75" customHeight="1" x14ac:dyDescent="0.2">
      <c r="A22" s="810"/>
      <c r="B22" s="811"/>
      <c r="C22" s="811"/>
      <c r="D22" s="811"/>
      <c r="E22" s="811"/>
      <c r="F22" s="811"/>
      <c r="G22" s="811"/>
      <c r="H22" s="811"/>
      <c r="I22" s="812"/>
      <c r="J22" s="157"/>
      <c r="K22" s="157"/>
      <c r="L22" s="157"/>
      <c r="M22" s="157"/>
      <c r="N22" s="157"/>
    </row>
    <row r="23" spans="1:14" ht="10.5" customHeight="1" x14ac:dyDescent="0.2">
      <c r="A23" s="174" t="s">
        <v>475</v>
      </c>
      <c r="B23" s="175"/>
      <c r="C23" s="5" t="s">
        <v>34</v>
      </c>
      <c r="D23" s="11" t="s">
        <v>35</v>
      </c>
      <c r="E23" s="113"/>
      <c r="F23" s="113"/>
      <c r="G23" s="114"/>
      <c r="H23" s="118"/>
      <c r="I23" s="12"/>
      <c r="J23" s="157"/>
      <c r="K23" s="157"/>
      <c r="L23" s="157"/>
      <c r="M23" s="157"/>
      <c r="N23" s="157"/>
    </row>
    <row r="24" spans="1:14" ht="10.5" customHeight="1" x14ac:dyDescent="0.2">
      <c r="A24" s="821"/>
      <c r="B24" s="822"/>
      <c r="C24" s="5" t="s">
        <v>36</v>
      </c>
      <c r="D24" s="13" t="s">
        <v>37</v>
      </c>
      <c r="E24" s="168">
        <v>125000</v>
      </c>
      <c r="F24" s="168">
        <v>350000</v>
      </c>
      <c r="G24" s="168">
        <v>350000</v>
      </c>
      <c r="H24" s="170">
        <v>350000</v>
      </c>
      <c r="I24" s="116">
        <f t="shared" ref="I24:I30" si="1">+H24-G24</f>
        <v>0</v>
      </c>
      <c r="J24" s="157"/>
      <c r="K24" s="157"/>
      <c r="L24" s="157"/>
      <c r="M24" s="157"/>
      <c r="N24" s="157"/>
    </row>
    <row r="25" spans="1:14" ht="10.5" customHeight="1" x14ac:dyDescent="0.2">
      <c r="A25" s="821"/>
      <c r="B25" s="822"/>
      <c r="C25" s="5" t="s">
        <v>38</v>
      </c>
      <c r="D25" s="13" t="s">
        <v>385</v>
      </c>
      <c r="E25" s="168"/>
      <c r="F25" s="168"/>
      <c r="G25" s="168"/>
      <c r="H25" s="170"/>
      <c r="I25" s="116">
        <f t="shared" si="1"/>
        <v>0</v>
      </c>
      <c r="J25" s="157"/>
      <c r="K25" s="157"/>
      <c r="L25" s="157"/>
      <c r="M25" s="157"/>
      <c r="N25" s="157"/>
    </row>
    <row r="26" spans="1:14" ht="10.5" customHeight="1" x14ac:dyDescent="0.2">
      <c r="A26" s="821" t="s">
        <v>476</v>
      </c>
      <c r="B26" s="822"/>
      <c r="C26" s="5" t="s">
        <v>39</v>
      </c>
      <c r="D26" s="11" t="s">
        <v>40</v>
      </c>
      <c r="E26" s="168">
        <v>600000</v>
      </c>
      <c r="F26" s="168">
        <v>2215000</v>
      </c>
      <c r="G26" s="168">
        <v>2215000</v>
      </c>
      <c r="H26" s="170">
        <v>2215000</v>
      </c>
      <c r="I26" s="116">
        <f t="shared" si="1"/>
        <v>0</v>
      </c>
      <c r="J26" s="157"/>
      <c r="K26" s="157"/>
      <c r="L26" s="157"/>
      <c r="M26" s="157"/>
      <c r="N26" s="157"/>
    </row>
    <row r="27" spans="1:14" ht="10.5" customHeight="1" x14ac:dyDescent="0.2">
      <c r="A27" s="821" t="s">
        <v>102</v>
      </c>
      <c r="B27" s="822"/>
      <c r="C27" s="5" t="s">
        <v>41</v>
      </c>
      <c r="D27" s="11" t="s">
        <v>42</v>
      </c>
      <c r="E27" s="168">
        <v>100000</v>
      </c>
      <c r="F27" s="168">
        <v>100000</v>
      </c>
      <c r="G27" s="168">
        <v>100000</v>
      </c>
      <c r="H27" s="170">
        <v>100000</v>
      </c>
      <c r="I27" s="116">
        <f t="shared" si="1"/>
        <v>0</v>
      </c>
      <c r="J27" s="157"/>
      <c r="K27" s="157"/>
      <c r="L27" s="157"/>
      <c r="M27" s="157"/>
      <c r="N27" s="157"/>
    </row>
    <row r="28" spans="1:14" ht="10.5" customHeight="1" x14ac:dyDescent="0.2">
      <c r="A28" s="821" t="s">
        <v>8</v>
      </c>
      <c r="B28" s="822"/>
      <c r="C28" s="5" t="s">
        <v>43</v>
      </c>
      <c r="D28" s="11" t="s">
        <v>44</v>
      </c>
      <c r="E28" s="168">
        <v>100000</v>
      </c>
      <c r="F28" s="168">
        <v>100000</v>
      </c>
      <c r="G28" s="168">
        <v>100000</v>
      </c>
      <c r="H28" s="170">
        <v>100000</v>
      </c>
      <c r="I28" s="116">
        <f t="shared" si="1"/>
        <v>0</v>
      </c>
      <c r="J28" s="157"/>
      <c r="K28" s="157"/>
      <c r="L28" s="157"/>
      <c r="M28" s="157"/>
      <c r="N28" s="157"/>
    </row>
    <row r="29" spans="1:14" ht="10.5" customHeight="1" x14ac:dyDescent="0.2">
      <c r="A29" s="821"/>
      <c r="B29" s="822"/>
      <c r="C29" s="5" t="s">
        <v>45</v>
      </c>
      <c r="D29" s="11" t="s">
        <v>46</v>
      </c>
      <c r="E29" s="168"/>
      <c r="F29" s="168"/>
      <c r="G29" s="169"/>
      <c r="H29" s="170"/>
      <c r="I29" s="116">
        <f t="shared" si="1"/>
        <v>0</v>
      </c>
      <c r="J29" s="157"/>
      <c r="K29" s="157"/>
      <c r="L29" s="157"/>
      <c r="M29" s="157"/>
      <c r="N29" s="157"/>
    </row>
    <row r="30" spans="1:14" ht="10.5" customHeight="1" x14ac:dyDescent="0.2">
      <c r="A30" s="821"/>
      <c r="B30" s="822"/>
      <c r="C30" s="5" t="s">
        <v>47</v>
      </c>
      <c r="D30" s="11" t="s">
        <v>48</v>
      </c>
      <c r="E30" s="171"/>
      <c r="F30" s="171"/>
      <c r="G30" s="172"/>
      <c r="H30" s="173"/>
      <c r="I30" s="116">
        <f t="shared" si="1"/>
        <v>0</v>
      </c>
      <c r="J30" s="157"/>
      <c r="K30" s="157"/>
      <c r="L30" s="157"/>
      <c r="M30" s="157"/>
      <c r="N30" s="157"/>
    </row>
    <row r="31" spans="1:14" ht="10.5" customHeight="1" x14ac:dyDescent="0.2">
      <c r="A31" s="813"/>
      <c r="B31" s="814"/>
      <c r="C31" s="30"/>
      <c r="D31" s="252" t="s">
        <v>0</v>
      </c>
      <c r="E31" s="14">
        <f>SUM(E24:E30)</f>
        <v>925000</v>
      </c>
      <c r="F31" s="14">
        <f>SUM(F24:F30)</f>
        <v>2765000</v>
      </c>
      <c r="G31" s="15">
        <f>SUM(G24:G30)</f>
        <v>2765000</v>
      </c>
      <c r="H31" s="29">
        <f>SUM(H24:H30)</f>
        <v>2765000</v>
      </c>
      <c r="I31" s="31">
        <f>SUM(I24:I30)</f>
        <v>0</v>
      </c>
      <c r="J31" s="157"/>
      <c r="K31" s="157"/>
      <c r="L31" s="157"/>
      <c r="M31" s="157"/>
      <c r="N31" s="157"/>
    </row>
    <row r="32" spans="1:14" ht="3.75" customHeight="1" x14ac:dyDescent="0.2">
      <c r="A32" s="810"/>
      <c r="B32" s="811"/>
      <c r="C32" s="811"/>
      <c r="D32" s="811"/>
      <c r="E32" s="811"/>
      <c r="F32" s="811"/>
      <c r="G32" s="811"/>
      <c r="H32" s="811"/>
      <c r="I32" s="812"/>
      <c r="J32" s="157"/>
      <c r="K32" s="157"/>
      <c r="L32" s="157"/>
      <c r="M32" s="157"/>
      <c r="N32" s="157"/>
    </row>
    <row r="33" spans="1:14" ht="10.5" customHeight="1" x14ac:dyDescent="0.2">
      <c r="A33" s="174"/>
      <c r="B33" s="175"/>
      <c r="C33" s="111" t="s">
        <v>34</v>
      </c>
      <c r="D33" s="112" t="s">
        <v>35</v>
      </c>
      <c r="E33" s="113"/>
      <c r="F33" s="113"/>
      <c r="G33" s="114"/>
      <c r="H33" s="118"/>
      <c r="I33" s="116"/>
      <c r="J33" s="157"/>
      <c r="K33" s="157"/>
      <c r="L33" s="157"/>
      <c r="M33" s="157"/>
      <c r="N33" s="157"/>
    </row>
    <row r="34" spans="1:14" ht="10.5" customHeight="1" x14ac:dyDescent="0.2">
      <c r="A34" s="821"/>
      <c r="B34" s="822"/>
      <c r="C34" s="111" t="s">
        <v>36</v>
      </c>
      <c r="D34" s="117" t="s">
        <v>37</v>
      </c>
      <c r="E34" s="168"/>
      <c r="F34" s="168"/>
      <c r="G34" s="169"/>
      <c r="H34" s="170"/>
      <c r="I34" s="116">
        <f t="shared" ref="I34:I40" si="2">+H34-G34</f>
        <v>0</v>
      </c>
      <c r="J34" s="157"/>
      <c r="K34" s="157"/>
      <c r="L34" s="157"/>
      <c r="M34" s="157"/>
      <c r="N34" s="157"/>
    </row>
    <row r="35" spans="1:14" ht="10.5" customHeight="1" x14ac:dyDescent="0.2">
      <c r="A35" s="821"/>
      <c r="B35" s="822"/>
      <c r="C35" s="111" t="s">
        <v>38</v>
      </c>
      <c r="D35" s="117" t="s">
        <v>385</v>
      </c>
      <c r="E35" s="168"/>
      <c r="F35" s="168"/>
      <c r="G35" s="169"/>
      <c r="H35" s="170"/>
      <c r="I35" s="116">
        <f t="shared" si="2"/>
        <v>0</v>
      </c>
      <c r="J35" s="157"/>
      <c r="K35" s="157"/>
      <c r="L35" s="157"/>
      <c r="M35" s="157"/>
      <c r="N35" s="157"/>
    </row>
    <row r="36" spans="1:14" ht="10.5" customHeight="1" x14ac:dyDescent="0.2">
      <c r="A36" s="821"/>
      <c r="B36" s="822"/>
      <c r="C36" s="111" t="s">
        <v>39</v>
      </c>
      <c r="D36" s="112" t="s">
        <v>40</v>
      </c>
      <c r="E36" s="168"/>
      <c r="F36" s="168"/>
      <c r="G36" s="169"/>
      <c r="H36" s="170"/>
      <c r="I36" s="116">
        <f t="shared" si="2"/>
        <v>0</v>
      </c>
      <c r="J36" s="157"/>
      <c r="K36" s="157"/>
      <c r="L36" s="157"/>
      <c r="M36" s="157"/>
      <c r="N36" s="157"/>
    </row>
    <row r="37" spans="1:14" ht="10.5" customHeight="1" x14ac:dyDescent="0.2">
      <c r="A37" s="821"/>
      <c r="B37" s="822"/>
      <c r="C37" s="111" t="s">
        <v>41</v>
      </c>
      <c r="D37" s="112" t="s">
        <v>42</v>
      </c>
      <c r="E37" s="168"/>
      <c r="F37" s="168"/>
      <c r="G37" s="169"/>
      <c r="H37" s="170"/>
      <c r="I37" s="116">
        <f t="shared" si="2"/>
        <v>0</v>
      </c>
      <c r="J37" s="157"/>
      <c r="K37" s="157"/>
      <c r="L37" s="157"/>
      <c r="M37" s="157"/>
      <c r="N37" s="157"/>
    </row>
    <row r="38" spans="1:14" ht="10.5" customHeight="1" x14ac:dyDescent="0.2">
      <c r="A38" s="821"/>
      <c r="B38" s="822"/>
      <c r="C38" s="111" t="s">
        <v>43</v>
      </c>
      <c r="D38" s="112" t="s">
        <v>44</v>
      </c>
      <c r="E38" s="168"/>
      <c r="F38" s="168"/>
      <c r="G38" s="169"/>
      <c r="H38" s="170"/>
      <c r="I38" s="116">
        <f t="shared" si="2"/>
        <v>0</v>
      </c>
      <c r="J38" s="157"/>
      <c r="K38" s="157"/>
      <c r="L38" s="157"/>
      <c r="M38" s="157"/>
      <c r="N38" s="157"/>
    </row>
    <row r="39" spans="1:14" ht="10.5" customHeight="1" x14ac:dyDescent="0.2">
      <c r="A39" s="821"/>
      <c r="B39" s="822"/>
      <c r="C39" s="111" t="s">
        <v>45</v>
      </c>
      <c r="D39" s="112" t="s">
        <v>46</v>
      </c>
      <c r="E39" s="168"/>
      <c r="F39" s="168"/>
      <c r="G39" s="169"/>
      <c r="H39" s="170"/>
      <c r="I39" s="116">
        <f t="shared" si="2"/>
        <v>0</v>
      </c>
      <c r="J39" s="157"/>
      <c r="K39" s="157"/>
      <c r="L39" s="157"/>
      <c r="M39" s="157"/>
      <c r="N39" s="157"/>
    </row>
    <row r="40" spans="1:14" ht="10.5" customHeight="1" x14ac:dyDescent="0.2">
      <c r="A40" s="821"/>
      <c r="B40" s="822"/>
      <c r="C40" s="111" t="s">
        <v>47</v>
      </c>
      <c r="D40" s="112" t="s">
        <v>48</v>
      </c>
      <c r="E40" s="171"/>
      <c r="F40" s="171"/>
      <c r="G40" s="172"/>
      <c r="H40" s="173"/>
      <c r="I40" s="116">
        <f t="shared" si="2"/>
        <v>0</v>
      </c>
      <c r="J40" s="157"/>
      <c r="K40" s="157"/>
      <c r="L40" s="157"/>
      <c r="M40" s="157"/>
      <c r="N40" s="157"/>
    </row>
    <row r="41" spans="1:14" ht="10.5" customHeight="1" x14ac:dyDescent="0.2">
      <c r="A41" s="813"/>
      <c r="B41" s="814"/>
      <c r="C41" s="119"/>
      <c r="D41" s="120" t="s">
        <v>0</v>
      </c>
      <c r="E41" s="176">
        <f>SUM(E34:E40)</f>
        <v>0</v>
      </c>
      <c r="F41" s="176">
        <f>SUM(F34:F40)</f>
        <v>0</v>
      </c>
      <c r="G41" s="177">
        <f>SUM(G34:G40)</f>
        <v>0</v>
      </c>
      <c r="H41" s="178">
        <f>SUM(H34:H40)</f>
        <v>0</v>
      </c>
      <c r="I41" s="179">
        <f>SUM(I34:I40)</f>
        <v>0</v>
      </c>
      <c r="J41" s="157"/>
      <c r="K41" s="157"/>
      <c r="L41" s="157"/>
      <c r="M41" s="157"/>
      <c r="N41" s="157"/>
    </row>
    <row r="42" spans="1:14" ht="3.75" customHeight="1" x14ac:dyDescent="0.2">
      <c r="A42" s="810"/>
      <c r="B42" s="811"/>
      <c r="C42" s="811"/>
      <c r="D42" s="811"/>
      <c r="E42" s="811"/>
      <c r="F42" s="811"/>
      <c r="G42" s="811"/>
      <c r="H42" s="811"/>
      <c r="I42" s="812"/>
      <c r="J42" s="157"/>
      <c r="K42" s="157"/>
      <c r="L42" s="157"/>
      <c r="M42" s="157"/>
      <c r="N42" s="157"/>
    </row>
    <row r="43" spans="1:14" ht="10.5" customHeight="1" x14ac:dyDescent="0.2">
      <c r="A43" s="174"/>
      <c r="B43" s="175"/>
      <c r="C43" s="5" t="s">
        <v>34</v>
      </c>
      <c r="D43" s="11" t="s">
        <v>35</v>
      </c>
      <c r="E43" s="113"/>
      <c r="F43" s="113"/>
      <c r="G43" s="114"/>
      <c r="H43" s="118"/>
      <c r="I43" s="12"/>
      <c r="J43" s="157"/>
      <c r="K43" s="157"/>
      <c r="L43" s="157"/>
      <c r="M43" s="157"/>
      <c r="N43" s="157"/>
    </row>
    <row r="44" spans="1:14" ht="10.5" customHeight="1" x14ac:dyDescent="0.2">
      <c r="A44" s="821"/>
      <c r="B44" s="822"/>
      <c r="C44" s="111" t="s">
        <v>36</v>
      </c>
      <c r="D44" s="117" t="s">
        <v>37</v>
      </c>
      <c r="E44" s="168"/>
      <c r="F44" s="168"/>
      <c r="G44" s="169"/>
      <c r="H44" s="170"/>
      <c r="I44" s="116">
        <f t="shared" ref="I44:I50" si="3">+H44-G44</f>
        <v>0</v>
      </c>
      <c r="J44" s="157"/>
      <c r="K44" s="157"/>
      <c r="L44" s="157"/>
      <c r="M44" s="157"/>
      <c r="N44" s="157"/>
    </row>
    <row r="45" spans="1:14" ht="10.5" customHeight="1" x14ac:dyDescent="0.2">
      <c r="A45" s="821"/>
      <c r="B45" s="822"/>
      <c r="C45" s="111" t="s">
        <v>38</v>
      </c>
      <c r="D45" s="117" t="s">
        <v>385</v>
      </c>
      <c r="E45" s="168"/>
      <c r="F45" s="168"/>
      <c r="G45" s="169"/>
      <c r="H45" s="170"/>
      <c r="I45" s="116">
        <f t="shared" si="3"/>
        <v>0</v>
      </c>
      <c r="J45" s="157"/>
      <c r="K45" s="157"/>
      <c r="L45" s="157"/>
      <c r="M45" s="157"/>
      <c r="N45" s="157"/>
    </row>
    <row r="46" spans="1:14" ht="10.5" customHeight="1" x14ac:dyDescent="0.2">
      <c r="A46" s="821"/>
      <c r="B46" s="822"/>
      <c r="C46" s="111" t="s">
        <v>39</v>
      </c>
      <c r="D46" s="112" t="s">
        <v>40</v>
      </c>
      <c r="E46" s="168"/>
      <c r="F46" s="168"/>
      <c r="G46" s="169"/>
      <c r="H46" s="170"/>
      <c r="I46" s="116">
        <f t="shared" si="3"/>
        <v>0</v>
      </c>
      <c r="J46" s="157"/>
      <c r="K46" s="157"/>
      <c r="L46" s="157"/>
      <c r="M46" s="157"/>
      <c r="N46" s="157"/>
    </row>
    <row r="47" spans="1:14" ht="10.5" customHeight="1" x14ac:dyDescent="0.2">
      <c r="A47" s="821"/>
      <c r="B47" s="822"/>
      <c r="C47" s="111" t="s">
        <v>41</v>
      </c>
      <c r="D47" s="112" t="s">
        <v>42</v>
      </c>
      <c r="E47" s="168"/>
      <c r="F47" s="168"/>
      <c r="G47" s="169"/>
      <c r="H47" s="170"/>
      <c r="I47" s="116">
        <f t="shared" si="3"/>
        <v>0</v>
      </c>
      <c r="J47" s="157"/>
      <c r="K47" s="157"/>
      <c r="L47" s="157"/>
      <c r="M47" s="157"/>
      <c r="N47" s="157"/>
    </row>
    <row r="48" spans="1:14" ht="10.5" customHeight="1" x14ac:dyDescent="0.2">
      <c r="A48" s="821"/>
      <c r="B48" s="822"/>
      <c r="C48" s="111" t="s">
        <v>43</v>
      </c>
      <c r="D48" s="112" t="s">
        <v>44</v>
      </c>
      <c r="E48" s="168"/>
      <c r="F48" s="168"/>
      <c r="G48" s="169"/>
      <c r="H48" s="170"/>
      <c r="I48" s="116">
        <f t="shared" si="3"/>
        <v>0</v>
      </c>
      <c r="J48" s="157"/>
      <c r="K48" s="157"/>
      <c r="L48" s="157"/>
      <c r="M48" s="157"/>
      <c r="N48" s="157"/>
    </row>
    <row r="49" spans="1:14" ht="10.5" customHeight="1" x14ac:dyDescent="0.2">
      <c r="A49" s="821"/>
      <c r="B49" s="822"/>
      <c r="C49" s="111" t="s">
        <v>45</v>
      </c>
      <c r="D49" s="112" t="s">
        <v>46</v>
      </c>
      <c r="E49" s="168"/>
      <c r="F49" s="168"/>
      <c r="G49" s="169"/>
      <c r="H49" s="170"/>
      <c r="I49" s="116">
        <f t="shared" si="3"/>
        <v>0</v>
      </c>
      <c r="J49" s="157"/>
      <c r="K49" s="157"/>
      <c r="L49" s="157"/>
      <c r="M49" s="157"/>
      <c r="N49" s="157"/>
    </row>
    <row r="50" spans="1:14" ht="10.5" customHeight="1" x14ac:dyDescent="0.2">
      <c r="A50" s="821"/>
      <c r="B50" s="822"/>
      <c r="C50" s="111" t="s">
        <v>47</v>
      </c>
      <c r="D50" s="112" t="s">
        <v>48</v>
      </c>
      <c r="E50" s="171"/>
      <c r="F50" s="171"/>
      <c r="G50" s="172"/>
      <c r="H50" s="173"/>
      <c r="I50" s="116">
        <f t="shared" si="3"/>
        <v>0</v>
      </c>
      <c r="J50" s="157"/>
      <c r="K50" s="157"/>
      <c r="L50" s="157"/>
      <c r="M50" s="157"/>
      <c r="N50" s="157"/>
    </row>
    <row r="51" spans="1:14" ht="10.5" customHeight="1" x14ac:dyDescent="0.2">
      <c r="A51" s="813"/>
      <c r="B51" s="814"/>
      <c r="C51" s="119"/>
      <c r="D51" s="120" t="s">
        <v>0</v>
      </c>
      <c r="E51" s="176">
        <f>SUM(E44:E50)</f>
        <v>0</v>
      </c>
      <c r="F51" s="176">
        <f>SUM(F44:F50)</f>
        <v>0</v>
      </c>
      <c r="G51" s="177">
        <f>SUM(G44:G50)</f>
        <v>0</v>
      </c>
      <c r="H51" s="178">
        <f>SUM(H44:H50)</f>
        <v>0</v>
      </c>
      <c r="I51" s="179">
        <f>SUM(I44:I50)</f>
        <v>0</v>
      </c>
      <c r="J51" s="157"/>
      <c r="K51" s="157"/>
      <c r="L51" s="157"/>
      <c r="M51" s="157"/>
      <c r="N51" s="157"/>
    </row>
    <row r="52" spans="1:14" ht="3.75" customHeight="1" x14ac:dyDescent="0.2">
      <c r="A52" s="810"/>
      <c r="B52" s="811"/>
      <c r="C52" s="811"/>
      <c r="D52" s="811"/>
      <c r="E52" s="811"/>
      <c r="F52" s="811"/>
      <c r="G52" s="811"/>
      <c r="H52" s="811"/>
      <c r="I52" s="812"/>
      <c r="J52" s="157"/>
      <c r="K52" s="157"/>
      <c r="L52" s="157"/>
      <c r="M52" s="157"/>
      <c r="N52" s="157"/>
    </row>
    <row r="53" spans="1:14" ht="10.5" customHeight="1" x14ac:dyDescent="0.2">
      <c r="A53" s="174"/>
      <c r="B53" s="175"/>
      <c r="C53" s="111" t="s">
        <v>34</v>
      </c>
      <c r="D53" s="112" t="s">
        <v>35</v>
      </c>
      <c r="E53" s="113"/>
      <c r="F53" s="113"/>
      <c r="G53" s="114"/>
      <c r="H53" s="118"/>
      <c r="I53" s="12"/>
      <c r="J53" s="157"/>
      <c r="K53" s="157"/>
      <c r="L53" s="157"/>
      <c r="M53" s="157"/>
      <c r="N53" s="157"/>
    </row>
    <row r="54" spans="1:14" ht="10.5" customHeight="1" x14ac:dyDescent="0.2">
      <c r="A54" s="821"/>
      <c r="B54" s="822"/>
      <c r="C54" s="111" t="s">
        <v>36</v>
      </c>
      <c r="D54" s="117" t="s">
        <v>37</v>
      </c>
      <c r="E54" s="168"/>
      <c r="F54" s="168"/>
      <c r="G54" s="169"/>
      <c r="H54" s="170"/>
      <c r="I54" s="12">
        <f t="shared" ref="I54:I60" si="4">+H54-G54</f>
        <v>0</v>
      </c>
      <c r="J54" s="157"/>
      <c r="K54" s="157"/>
      <c r="L54" s="157"/>
      <c r="M54" s="157"/>
      <c r="N54" s="157"/>
    </row>
    <row r="55" spans="1:14" ht="10.5" customHeight="1" x14ac:dyDescent="0.2">
      <c r="A55" s="821"/>
      <c r="B55" s="822"/>
      <c r="C55" s="111" t="s">
        <v>38</v>
      </c>
      <c r="D55" s="117" t="s">
        <v>385</v>
      </c>
      <c r="E55" s="168"/>
      <c r="F55" s="168"/>
      <c r="G55" s="169"/>
      <c r="H55" s="170"/>
      <c r="I55" s="12">
        <f t="shared" si="4"/>
        <v>0</v>
      </c>
      <c r="J55" s="157"/>
      <c r="K55" s="157"/>
      <c r="L55" s="157"/>
      <c r="M55" s="157"/>
      <c r="N55" s="157"/>
    </row>
    <row r="56" spans="1:14" ht="10.5" customHeight="1" x14ac:dyDescent="0.2">
      <c r="A56" s="821"/>
      <c r="B56" s="822"/>
      <c r="C56" s="111" t="s">
        <v>39</v>
      </c>
      <c r="D56" s="112" t="s">
        <v>40</v>
      </c>
      <c r="E56" s="168"/>
      <c r="F56" s="168"/>
      <c r="G56" s="169"/>
      <c r="H56" s="170"/>
      <c r="I56" s="12">
        <f t="shared" si="4"/>
        <v>0</v>
      </c>
      <c r="J56" s="157"/>
      <c r="K56" s="157"/>
      <c r="L56" s="157"/>
      <c r="M56" s="157"/>
      <c r="N56" s="157"/>
    </row>
    <row r="57" spans="1:14" ht="10.5" customHeight="1" x14ac:dyDescent="0.2">
      <c r="A57" s="821"/>
      <c r="B57" s="822"/>
      <c r="C57" s="111" t="s">
        <v>41</v>
      </c>
      <c r="D57" s="112" t="s">
        <v>42</v>
      </c>
      <c r="E57" s="168"/>
      <c r="F57" s="168"/>
      <c r="G57" s="169"/>
      <c r="H57" s="170"/>
      <c r="I57" s="12">
        <f t="shared" si="4"/>
        <v>0</v>
      </c>
      <c r="J57" s="157"/>
      <c r="K57" s="157"/>
      <c r="L57" s="157"/>
      <c r="M57" s="157"/>
      <c r="N57" s="157"/>
    </row>
    <row r="58" spans="1:14" ht="10.5" customHeight="1" x14ac:dyDescent="0.2">
      <c r="A58" s="821"/>
      <c r="B58" s="822"/>
      <c r="C58" s="111" t="s">
        <v>43</v>
      </c>
      <c r="D58" s="112" t="s">
        <v>44</v>
      </c>
      <c r="E58" s="168"/>
      <c r="F58" s="168"/>
      <c r="G58" s="169"/>
      <c r="H58" s="170"/>
      <c r="I58" s="12">
        <f t="shared" si="4"/>
        <v>0</v>
      </c>
      <c r="J58" s="157"/>
      <c r="K58" s="157"/>
      <c r="L58" s="157"/>
      <c r="M58" s="157"/>
      <c r="N58" s="157"/>
    </row>
    <row r="59" spans="1:14" ht="10.5" customHeight="1" x14ac:dyDescent="0.2">
      <c r="A59" s="821"/>
      <c r="B59" s="822"/>
      <c r="C59" s="111" t="s">
        <v>45</v>
      </c>
      <c r="D59" s="112" t="s">
        <v>46</v>
      </c>
      <c r="E59" s="168"/>
      <c r="F59" s="168"/>
      <c r="G59" s="169"/>
      <c r="H59" s="170"/>
      <c r="I59" s="12">
        <f t="shared" si="4"/>
        <v>0</v>
      </c>
      <c r="J59" s="157"/>
      <c r="K59" s="157"/>
      <c r="L59" s="157"/>
      <c r="M59" s="157"/>
      <c r="N59" s="157"/>
    </row>
    <row r="60" spans="1:14" ht="10.5" customHeight="1" x14ac:dyDescent="0.2">
      <c r="A60" s="821"/>
      <c r="B60" s="822"/>
      <c r="C60" s="111" t="s">
        <v>47</v>
      </c>
      <c r="D60" s="112" t="s">
        <v>48</v>
      </c>
      <c r="E60" s="171"/>
      <c r="F60" s="171"/>
      <c r="G60" s="172"/>
      <c r="H60" s="173"/>
      <c r="I60" s="12">
        <f t="shared" si="4"/>
        <v>0</v>
      </c>
      <c r="J60" s="157"/>
      <c r="K60" s="157"/>
      <c r="L60" s="157"/>
      <c r="M60" s="157"/>
      <c r="N60" s="157"/>
    </row>
    <row r="61" spans="1:14" ht="10.5" customHeight="1" x14ac:dyDescent="0.2">
      <c r="A61" s="813"/>
      <c r="B61" s="814"/>
      <c r="C61" s="119"/>
      <c r="D61" s="120" t="s">
        <v>0</v>
      </c>
      <c r="E61" s="176">
        <f>SUM(E54:E60)</f>
        <v>0</v>
      </c>
      <c r="F61" s="176">
        <f>SUM(F54:F60)</f>
        <v>0</v>
      </c>
      <c r="G61" s="177">
        <f>SUM(G54:G60)</f>
        <v>0</v>
      </c>
      <c r="H61" s="178">
        <f>SUM(H54:H60)</f>
        <v>0</v>
      </c>
      <c r="I61" s="31">
        <f>SUM(I54:I60)</f>
        <v>0</v>
      </c>
      <c r="J61" s="157"/>
      <c r="K61" s="157"/>
      <c r="L61" s="157"/>
      <c r="M61" s="157"/>
      <c r="N61" s="157"/>
    </row>
    <row r="62" spans="1:14" ht="3.75" customHeight="1" x14ac:dyDescent="0.2">
      <c r="A62" s="810"/>
      <c r="B62" s="811"/>
      <c r="C62" s="811"/>
      <c r="D62" s="811"/>
      <c r="E62" s="811"/>
      <c r="F62" s="811"/>
      <c r="G62" s="811"/>
      <c r="H62" s="811"/>
      <c r="I62" s="812"/>
      <c r="J62" s="157"/>
      <c r="K62" s="157"/>
      <c r="L62" s="157"/>
      <c r="M62" s="157"/>
      <c r="N62" s="157"/>
    </row>
    <row r="63" spans="1:14" ht="10.5" customHeight="1" x14ac:dyDescent="0.2">
      <c r="A63" s="815"/>
      <c r="B63" s="816"/>
      <c r="C63" s="111" t="s">
        <v>34</v>
      </c>
      <c r="D63" s="112" t="s">
        <v>35</v>
      </c>
      <c r="E63" s="113"/>
      <c r="F63" s="113"/>
      <c r="G63" s="114"/>
      <c r="H63" s="115"/>
      <c r="I63" s="116"/>
      <c r="J63" s="157"/>
      <c r="K63" s="157"/>
      <c r="L63" s="157"/>
      <c r="M63" s="157"/>
      <c r="N63" s="157"/>
    </row>
    <row r="64" spans="1:14" ht="10.5" customHeight="1" x14ac:dyDescent="0.2">
      <c r="A64" s="817"/>
      <c r="B64" s="818"/>
      <c r="C64" s="111" t="s">
        <v>36</v>
      </c>
      <c r="D64" s="117" t="s">
        <v>37</v>
      </c>
      <c r="E64" s="113">
        <f t="shared" ref="E64:H70" si="5">+E14+E24+E34+E44+E54</f>
        <v>7275018</v>
      </c>
      <c r="F64" s="113">
        <f t="shared" si="5"/>
        <v>6996013</v>
      </c>
      <c r="G64" s="114">
        <f t="shared" si="5"/>
        <v>9443294</v>
      </c>
      <c r="H64" s="118">
        <f t="shared" si="5"/>
        <v>11460589</v>
      </c>
      <c r="I64" s="116">
        <f t="shared" ref="I64:I70" si="6">+H64-G64</f>
        <v>2017295</v>
      </c>
      <c r="J64" s="157"/>
      <c r="K64" s="157"/>
      <c r="L64" s="157"/>
      <c r="M64" s="157"/>
      <c r="N64" s="157"/>
    </row>
    <row r="65" spans="1:14" ht="10.5" customHeight="1" x14ac:dyDescent="0.2">
      <c r="A65" s="817"/>
      <c r="B65" s="818"/>
      <c r="C65" s="111" t="s">
        <v>38</v>
      </c>
      <c r="D65" s="117" t="s">
        <v>385</v>
      </c>
      <c r="E65" s="113">
        <f t="shared" si="5"/>
        <v>0</v>
      </c>
      <c r="F65" s="113">
        <f t="shared" si="5"/>
        <v>0</v>
      </c>
      <c r="G65" s="114">
        <f t="shared" si="5"/>
        <v>0</v>
      </c>
      <c r="H65" s="118">
        <f t="shared" si="5"/>
        <v>0</v>
      </c>
      <c r="I65" s="116">
        <f t="shared" si="6"/>
        <v>0</v>
      </c>
      <c r="J65" s="157"/>
      <c r="K65" s="157"/>
      <c r="L65" s="157"/>
      <c r="M65" s="157"/>
      <c r="N65" s="157"/>
    </row>
    <row r="66" spans="1:14" ht="10.5" customHeight="1" x14ac:dyDescent="0.2">
      <c r="A66" s="817" t="s">
        <v>49</v>
      </c>
      <c r="B66" s="818"/>
      <c r="C66" s="111" t="s">
        <v>39</v>
      </c>
      <c r="D66" s="112" t="s">
        <v>40</v>
      </c>
      <c r="E66" s="113">
        <f t="shared" si="5"/>
        <v>5123716</v>
      </c>
      <c r="F66" s="113">
        <f t="shared" si="5"/>
        <v>7226061</v>
      </c>
      <c r="G66" s="114">
        <f t="shared" si="5"/>
        <v>10903865</v>
      </c>
      <c r="H66" s="118">
        <f t="shared" si="5"/>
        <v>11276474</v>
      </c>
      <c r="I66" s="116">
        <f t="shared" si="6"/>
        <v>372609</v>
      </c>
      <c r="J66" s="157"/>
      <c r="K66" s="157"/>
      <c r="L66" s="157"/>
      <c r="M66" s="157"/>
      <c r="N66" s="157"/>
    </row>
    <row r="67" spans="1:14" ht="10.5" customHeight="1" x14ac:dyDescent="0.2">
      <c r="A67" s="817" t="s">
        <v>0</v>
      </c>
      <c r="B67" s="818"/>
      <c r="C67" s="111" t="s">
        <v>41</v>
      </c>
      <c r="D67" s="112" t="s">
        <v>42</v>
      </c>
      <c r="E67" s="113">
        <f t="shared" si="5"/>
        <v>1173373</v>
      </c>
      <c r="F67" s="113">
        <f t="shared" si="5"/>
        <v>562772</v>
      </c>
      <c r="G67" s="114">
        <f t="shared" si="5"/>
        <v>2862772</v>
      </c>
      <c r="H67" s="118">
        <f t="shared" si="5"/>
        <v>4115972</v>
      </c>
      <c r="I67" s="116">
        <f t="shared" si="6"/>
        <v>1253200</v>
      </c>
      <c r="J67" s="157"/>
      <c r="K67" s="157"/>
      <c r="L67" s="157"/>
      <c r="M67" s="157"/>
      <c r="N67" s="157"/>
    </row>
    <row r="68" spans="1:14" ht="10.5" customHeight="1" x14ac:dyDescent="0.2">
      <c r="A68" s="817" t="s">
        <v>50</v>
      </c>
      <c r="B68" s="818"/>
      <c r="C68" s="111" t="s">
        <v>43</v>
      </c>
      <c r="D68" s="112" t="s">
        <v>44</v>
      </c>
      <c r="E68" s="113">
        <f t="shared" si="5"/>
        <v>110666</v>
      </c>
      <c r="F68" s="113">
        <f t="shared" si="5"/>
        <v>209845</v>
      </c>
      <c r="G68" s="114">
        <f t="shared" si="5"/>
        <v>209845</v>
      </c>
      <c r="H68" s="118">
        <f t="shared" si="5"/>
        <v>1084845</v>
      </c>
      <c r="I68" s="116">
        <f t="shared" si="6"/>
        <v>875000</v>
      </c>
      <c r="J68" s="157"/>
      <c r="K68" s="157"/>
      <c r="L68" s="157"/>
      <c r="M68" s="157"/>
      <c r="N68" s="157"/>
    </row>
    <row r="69" spans="1:14" ht="10.5" customHeight="1" x14ac:dyDescent="0.2">
      <c r="A69" s="817"/>
      <c r="B69" s="818"/>
      <c r="C69" s="111" t="s">
        <v>45</v>
      </c>
      <c r="D69" s="112" t="s">
        <v>46</v>
      </c>
      <c r="E69" s="113">
        <f t="shared" si="5"/>
        <v>0</v>
      </c>
      <c r="F69" s="113">
        <f t="shared" si="5"/>
        <v>0</v>
      </c>
      <c r="G69" s="114">
        <f t="shared" si="5"/>
        <v>0</v>
      </c>
      <c r="H69" s="118">
        <f t="shared" si="5"/>
        <v>0</v>
      </c>
      <c r="I69" s="116">
        <f t="shared" si="6"/>
        <v>0</v>
      </c>
      <c r="J69" s="157"/>
      <c r="K69" s="157"/>
      <c r="L69" s="157"/>
      <c r="M69" s="157"/>
      <c r="N69" s="157"/>
    </row>
    <row r="70" spans="1:14" ht="10.5" customHeight="1" x14ac:dyDescent="0.2">
      <c r="A70" s="817"/>
      <c r="B70" s="818"/>
      <c r="C70" s="111" t="s">
        <v>47</v>
      </c>
      <c r="D70" s="112" t="s">
        <v>48</v>
      </c>
      <c r="E70" s="113">
        <f t="shared" si="5"/>
        <v>0</v>
      </c>
      <c r="F70" s="113">
        <f t="shared" si="5"/>
        <v>0</v>
      </c>
      <c r="G70" s="114">
        <f t="shared" si="5"/>
        <v>0</v>
      </c>
      <c r="H70" s="118">
        <f t="shared" si="5"/>
        <v>0</v>
      </c>
      <c r="I70" s="116">
        <f t="shared" si="6"/>
        <v>0</v>
      </c>
      <c r="J70" s="157"/>
      <c r="K70" s="157"/>
      <c r="L70" s="157"/>
      <c r="M70" s="157"/>
      <c r="N70" s="157"/>
    </row>
    <row r="71" spans="1:14" ht="10.5" customHeight="1" x14ac:dyDescent="0.2">
      <c r="A71" s="819"/>
      <c r="B71" s="820"/>
      <c r="C71" s="119"/>
      <c r="D71" s="120" t="s">
        <v>0</v>
      </c>
      <c r="E71" s="121">
        <f>SUM(E64:E70)</f>
        <v>13682773</v>
      </c>
      <c r="F71" s="121">
        <f>SUM(F64:F70)</f>
        <v>14994691</v>
      </c>
      <c r="G71" s="122">
        <f>SUM(G64:G70)</f>
        <v>23419776</v>
      </c>
      <c r="H71" s="123">
        <f>SUM(H64:H70)</f>
        <v>27937880</v>
      </c>
      <c r="I71" s="31">
        <f>SUM(I64:I70)</f>
        <v>4518104</v>
      </c>
      <c r="J71" s="157"/>
      <c r="K71" s="157"/>
      <c r="L71" s="157"/>
      <c r="M71" s="157"/>
      <c r="N71" s="157"/>
    </row>
    <row r="72" spans="1:14" ht="3.75" customHeight="1" x14ac:dyDescent="0.2">
      <c r="A72" s="810"/>
      <c r="B72" s="811"/>
      <c r="C72" s="811"/>
      <c r="D72" s="811"/>
      <c r="E72" s="811"/>
      <c r="F72" s="811"/>
      <c r="G72" s="811"/>
      <c r="H72" s="811"/>
      <c r="I72" s="812"/>
      <c r="J72" s="157"/>
      <c r="K72" s="157"/>
      <c r="L72" s="157"/>
      <c r="M72" s="157"/>
      <c r="N72" s="157"/>
    </row>
    <row r="73" spans="1:14" ht="9" customHeight="1" x14ac:dyDescent="0.2">
      <c r="A73" s="20" t="s">
        <v>51</v>
      </c>
      <c r="J73" s="157"/>
      <c r="K73" s="157"/>
      <c r="L73" s="157"/>
      <c r="M73" s="157"/>
      <c r="N73" s="157"/>
    </row>
  </sheetData>
  <mergeCells count="66">
    <mergeCell ref="A1:E1"/>
    <mergeCell ref="F1:I1"/>
    <mergeCell ref="A2:E2"/>
    <mergeCell ref="F2:I2"/>
    <mergeCell ref="A3:E3"/>
    <mergeCell ref="F3:I3"/>
    <mergeCell ref="A20:B20"/>
    <mergeCell ref="A4:I4"/>
    <mergeCell ref="A5:H5"/>
    <mergeCell ref="A6:H6"/>
    <mergeCell ref="A7:I7"/>
    <mergeCell ref="A12:I12"/>
    <mergeCell ref="A14:B14"/>
    <mergeCell ref="A15:B15"/>
    <mergeCell ref="A16:B16"/>
    <mergeCell ref="A17:B17"/>
    <mergeCell ref="A18:B18"/>
    <mergeCell ref="A19:B19"/>
    <mergeCell ref="A34:B34"/>
    <mergeCell ref="A21:B21"/>
    <mergeCell ref="A22:I22"/>
    <mergeCell ref="A24:B24"/>
    <mergeCell ref="A25:B25"/>
    <mergeCell ref="A26:B26"/>
    <mergeCell ref="A27:B27"/>
    <mergeCell ref="A28:B28"/>
    <mergeCell ref="A29:B29"/>
    <mergeCell ref="A30:B30"/>
    <mergeCell ref="A31:B31"/>
    <mergeCell ref="A32:I32"/>
    <mergeCell ref="A47:B47"/>
    <mergeCell ref="A35:B35"/>
    <mergeCell ref="A36:B36"/>
    <mergeCell ref="A37:B37"/>
    <mergeCell ref="A38:B38"/>
    <mergeCell ref="A39:B39"/>
    <mergeCell ref="A40:B40"/>
    <mergeCell ref="A41:B41"/>
    <mergeCell ref="A42:I42"/>
    <mergeCell ref="A44:B44"/>
    <mergeCell ref="A45:B45"/>
    <mergeCell ref="A46:B46"/>
    <mergeCell ref="A60:B60"/>
    <mergeCell ref="A48:B48"/>
    <mergeCell ref="A49:B49"/>
    <mergeCell ref="A50:B50"/>
    <mergeCell ref="A51:B51"/>
    <mergeCell ref="A52:I52"/>
    <mergeCell ref="A54:B54"/>
    <mergeCell ref="A55:B55"/>
    <mergeCell ref="A56:B56"/>
    <mergeCell ref="A57:B57"/>
    <mergeCell ref="A58:B58"/>
    <mergeCell ref="A59:B59"/>
    <mergeCell ref="A72:I72"/>
    <mergeCell ref="A61:B61"/>
    <mergeCell ref="A62:I62"/>
    <mergeCell ref="A63:B63"/>
    <mergeCell ref="A64:B64"/>
    <mergeCell ref="A65:B65"/>
    <mergeCell ref="A66:B66"/>
    <mergeCell ref="A67:B67"/>
    <mergeCell ref="A68:B68"/>
    <mergeCell ref="A69:B69"/>
    <mergeCell ref="A70:B70"/>
    <mergeCell ref="A71:B71"/>
  </mergeCells>
  <printOptions horizontalCentered="1"/>
  <pageMargins left="0.35" right="0.35" top="0.35" bottom="0.35" header="0" footer="0"/>
  <pageSetup orientation="portrait" r:id="rId1"/>
  <headerFooter alignWithMargins="0"/>
  <ignoredErrors>
    <ignoredError sqref="A11:I11 C13:C20 C23:C30 C33:C40 C43:C50 C53:C60 C63:C7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3AFB0-B61C-46D4-86ED-2C42C9A48DE6}">
  <sheetPr transitionEntry="1">
    <tabColor rgb="FF00B0F0"/>
    <pageSetUpPr fitToPage="1"/>
  </sheetPr>
  <dimension ref="A1:X68"/>
  <sheetViews>
    <sheetView showZeros="0" topLeftCell="A23" zoomScale="110" zoomScaleNormal="110" zoomScaleSheetLayoutView="100" workbookViewId="0">
      <selection activeCell="C41" sqref="C41"/>
    </sheetView>
  </sheetViews>
  <sheetFormatPr defaultRowHeight="12.75" x14ac:dyDescent="0.2"/>
  <cols>
    <col min="1" max="1" width="4.42578125" style="518" customWidth="1"/>
    <col min="2" max="2" width="4.42578125" style="518" bestFit="1" customWidth="1"/>
    <col min="3" max="3" width="28.28515625" style="518" customWidth="1"/>
    <col min="4" max="4" width="12.5703125" style="518" customWidth="1"/>
    <col min="5" max="8" width="8.5703125" style="518" customWidth="1"/>
    <col min="9" max="9" width="10.5703125" style="518" customWidth="1"/>
    <col min="10" max="10" width="7.5703125" style="518" customWidth="1"/>
    <col min="11" max="16384" width="9.140625" style="518"/>
  </cols>
  <sheetData>
    <row r="1" spans="1:15" ht="15.75" x14ac:dyDescent="0.25">
      <c r="A1" s="829" t="s">
        <v>1</v>
      </c>
      <c r="B1" s="830"/>
      <c r="C1" s="830"/>
      <c r="D1" s="830"/>
      <c r="E1" s="831"/>
      <c r="F1" s="829" t="s">
        <v>127</v>
      </c>
      <c r="G1" s="830"/>
      <c r="H1" s="830"/>
      <c r="I1" s="830"/>
      <c r="J1" s="831"/>
      <c r="K1" s="554"/>
      <c r="L1" s="554"/>
      <c r="M1" s="554"/>
      <c r="N1" s="554"/>
      <c r="O1" s="554"/>
    </row>
    <row r="2" spans="1:15" ht="15.75" x14ac:dyDescent="0.25">
      <c r="A2" s="832"/>
      <c r="B2" s="833"/>
      <c r="C2" s="833"/>
      <c r="D2" s="833"/>
      <c r="E2" s="834"/>
      <c r="F2" s="843" t="s">
        <v>128</v>
      </c>
      <c r="G2" s="843"/>
      <c r="H2" s="843"/>
      <c r="I2" s="843"/>
      <c r="J2" s="843"/>
      <c r="K2" s="554"/>
      <c r="L2" s="554"/>
      <c r="M2" s="554"/>
      <c r="N2" s="554"/>
      <c r="O2" s="554"/>
    </row>
    <row r="3" spans="1:15" ht="15.75" x14ac:dyDescent="0.25">
      <c r="A3" s="835" t="s">
        <v>455</v>
      </c>
      <c r="B3" s="836"/>
      <c r="C3" s="836"/>
      <c r="D3" s="836"/>
      <c r="E3" s="837"/>
      <c r="F3" s="845" t="s">
        <v>388</v>
      </c>
      <c r="G3" s="845"/>
      <c r="H3" s="845"/>
      <c r="I3" s="845"/>
      <c r="J3" s="845"/>
      <c r="K3" s="554"/>
      <c r="L3" s="554"/>
      <c r="M3" s="554"/>
      <c r="N3" s="554"/>
      <c r="O3" s="554"/>
    </row>
    <row r="4" spans="1:15" ht="4.5" customHeight="1" x14ac:dyDescent="0.2">
      <c r="A4" s="838"/>
      <c r="B4" s="839"/>
      <c r="C4" s="839"/>
      <c r="D4" s="839"/>
      <c r="E4" s="839"/>
      <c r="F4" s="839"/>
      <c r="G4" s="839"/>
      <c r="H4" s="839"/>
      <c r="I4" s="839"/>
      <c r="J4" s="840"/>
      <c r="K4" s="554"/>
      <c r="L4" s="554"/>
      <c r="M4" s="554"/>
      <c r="N4" s="554"/>
      <c r="O4" s="554"/>
    </row>
    <row r="5" spans="1:15" ht="9.75" customHeight="1" x14ac:dyDescent="0.2">
      <c r="A5" s="823" t="s">
        <v>6</v>
      </c>
      <c r="B5" s="824"/>
      <c r="C5" s="824"/>
      <c r="D5" s="825"/>
      <c r="E5" s="532" t="s">
        <v>7</v>
      </c>
      <c r="F5" s="841" t="s">
        <v>9</v>
      </c>
      <c r="G5" s="841"/>
      <c r="H5" s="841"/>
      <c r="I5" s="841"/>
      <c r="J5" s="526" t="s">
        <v>7</v>
      </c>
      <c r="K5" s="554"/>
      <c r="L5" s="554"/>
      <c r="M5" s="554"/>
      <c r="N5" s="554"/>
      <c r="O5" s="554"/>
    </row>
    <row r="6" spans="1:15" ht="15" customHeight="1" x14ac:dyDescent="0.2">
      <c r="A6" s="1008" t="s">
        <v>674</v>
      </c>
      <c r="B6" s="1013"/>
      <c r="C6" s="1013"/>
      <c r="D6" s="1009"/>
      <c r="E6" s="555" t="s">
        <v>499</v>
      </c>
      <c r="F6" s="1010" t="s">
        <v>559</v>
      </c>
      <c r="G6" s="1011"/>
      <c r="H6" s="1011"/>
      <c r="I6" s="1012"/>
      <c r="J6" s="575" t="s">
        <v>409</v>
      </c>
      <c r="K6" s="554"/>
      <c r="L6" s="554"/>
      <c r="M6" s="554"/>
      <c r="N6" s="554"/>
      <c r="O6" s="554"/>
    </row>
    <row r="7" spans="1:15" ht="9.75" customHeight="1" x14ac:dyDescent="0.2">
      <c r="A7" s="1014" t="s">
        <v>8</v>
      </c>
      <c r="B7" s="1015"/>
      <c r="C7" s="1015"/>
      <c r="D7" s="1016"/>
      <c r="E7" s="560" t="s">
        <v>7</v>
      </c>
      <c r="F7" s="1002"/>
      <c r="G7" s="1003"/>
      <c r="H7" s="1003"/>
      <c r="I7" s="1003"/>
      <c r="J7" s="1004"/>
      <c r="K7" s="554"/>
      <c r="L7" s="554"/>
      <c r="M7" s="554"/>
      <c r="N7" s="554"/>
      <c r="O7" s="554"/>
    </row>
    <row r="8" spans="1:15" ht="15" customHeight="1" x14ac:dyDescent="0.2">
      <c r="A8" s="1008" t="s">
        <v>505</v>
      </c>
      <c r="B8" s="1013"/>
      <c r="C8" s="1013"/>
      <c r="D8" s="1009"/>
      <c r="E8" s="555" t="s">
        <v>406</v>
      </c>
      <c r="F8" s="1005"/>
      <c r="G8" s="1006"/>
      <c r="H8" s="1006"/>
      <c r="I8" s="1006"/>
      <c r="J8" s="1007"/>
      <c r="K8" s="554"/>
      <c r="L8" s="554"/>
      <c r="M8" s="554"/>
      <c r="N8" s="554"/>
      <c r="O8" s="554"/>
    </row>
    <row r="9" spans="1:15" ht="4.5" customHeight="1" x14ac:dyDescent="0.2">
      <c r="A9" s="998"/>
      <c r="B9" s="999"/>
      <c r="C9" s="999"/>
      <c r="D9" s="999"/>
      <c r="E9" s="999"/>
      <c r="F9" s="999"/>
      <c r="G9" s="999"/>
      <c r="H9" s="999"/>
      <c r="I9" s="999"/>
      <c r="J9" s="1000"/>
      <c r="K9" s="554"/>
      <c r="L9" s="554"/>
      <c r="M9" s="554"/>
      <c r="N9" s="554"/>
      <c r="O9" s="554"/>
    </row>
    <row r="10" spans="1:15" ht="12" customHeight="1" x14ac:dyDescent="0.2">
      <c r="A10" s="533"/>
      <c r="B10" s="533"/>
      <c r="C10" s="533"/>
      <c r="D10" s="534"/>
      <c r="E10" s="570" t="s">
        <v>129</v>
      </c>
      <c r="F10" s="535" t="s">
        <v>129</v>
      </c>
      <c r="G10" s="536"/>
      <c r="H10" s="537" t="s">
        <v>129</v>
      </c>
      <c r="I10" s="538"/>
      <c r="J10" s="535" t="s">
        <v>24</v>
      </c>
      <c r="K10" s="554"/>
      <c r="L10" s="554"/>
      <c r="M10" s="554"/>
      <c r="N10" s="554"/>
      <c r="O10" s="554"/>
    </row>
    <row r="11" spans="1:15" ht="12" customHeight="1" x14ac:dyDescent="0.2">
      <c r="A11" s="533"/>
      <c r="B11" s="533"/>
      <c r="C11" s="533"/>
      <c r="D11" s="534" t="s">
        <v>130</v>
      </c>
      <c r="E11" s="570">
        <v>2020</v>
      </c>
      <c r="F11" s="534">
        <v>2021</v>
      </c>
      <c r="G11" s="570" t="s">
        <v>63</v>
      </c>
      <c r="H11" s="539">
        <v>2022</v>
      </c>
      <c r="I11" s="571" t="s">
        <v>131</v>
      </c>
      <c r="J11" s="534" t="s">
        <v>33</v>
      </c>
      <c r="K11" s="554"/>
      <c r="L11" s="554"/>
      <c r="M11" s="554"/>
      <c r="N11" s="554"/>
      <c r="O11" s="554"/>
    </row>
    <row r="12" spans="1:15" ht="12" customHeight="1" x14ac:dyDescent="0.2">
      <c r="A12" s="534" t="s">
        <v>61</v>
      </c>
      <c r="B12" s="534" t="s">
        <v>29</v>
      </c>
      <c r="C12" s="534" t="s">
        <v>124</v>
      </c>
      <c r="D12" s="534" t="s">
        <v>132</v>
      </c>
      <c r="E12" s="534" t="s">
        <v>133</v>
      </c>
      <c r="F12" s="534" t="s">
        <v>62</v>
      </c>
      <c r="G12" s="570" t="s">
        <v>442</v>
      </c>
      <c r="H12" s="539" t="s">
        <v>62</v>
      </c>
      <c r="I12" s="571" t="s">
        <v>130</v>
      </c>
      <c r="J12" s="552" t="s">
        <v>144</v>
      </c>
      <c r="K12" s="554"/>
      <c r="L12" s="554"/>
      <c r="M12" s="554"/>
      <c r="N12" s="554"/>
      <c r="O12" s="554"/>
    </row>
    <row r="13" spans="1:15" ht="12" customHeight="1" x14ac:dyDescent="0.2">
      <c r="A13" s="534" t="s">
        <v>7</v>
      </c>
      <c r="B13" s="534" t="s">
        <v>2</v>
      </c>
      <c r="C13" s="533"/>
      <c r="D13" s="534" t="s">
        <v>125</v>
      </c>
      <c r="E13" s="540" t="s">
        <v>460</v>
      </c>
      <c r="F13" s="534" t="s">
        <v>10</v>
      </c>
      <c r="G13" s="375" t="s">
        <v>676</v>
      </c>
      <c r="H13" s="539" t="s">
        <v>10</v>
      </c>
      <c r="I13" s="541" t="s">
        <v>461</v>
      </c>
      <c r="J13" s="553" t="s">
        <v>145</v>
      </c>
      <c r="K13" s="554"/>
      <c r="L13" s="554"/>
      <c r="M13" s="554"/>
      <c r="N13" s="554"/>
      <c r="O13" s="554"/>
    </row>
    <row r="14" spans="1:15" ht="10.5" customHeight="1" x14ac:dyDescent="0.2">
      <c r="A14" s="520" t="s">
        <v>11</v>
      </c>
      <c r="B14" s="520" t="s">
        <v>12</v>
      </c>
      <c r="C14" s="520" t="s">
        <v>13</v>
      </c>
      <c r="D14" s="520" t="s">
        <v>14</v>
      </c>
      <c r="E14" s="520" t="s">
        <v>15</v>
      </c>
      <c r="F14" s="520" t="s">
        <v>16</v>
      </c>
      <c r="G14" s="573" t="s">
        <v>17</v>
      </c>
      <c r="H14" s="572" t="s">
        <v>18</v>
      </c>
      <c r="I14" s="529" t="s">
        <v>19</v>
      </c>
      <c r="J14" s="520" t="s">
        <v>71</v>
      </c>
      <c r="K14" s="554"/>
      <c r="L14" s="554"/>
      <c r="M14" s="554"/>
      <c r="N14" s="554"/>
      <c r="O14" s="554"/>
    </row>
    <row r="15" spans="1:15" ht="4.5" customHeight="1" x14ac:dyDescent="0.2">
      <c r="A15" s="998"/>
      <c r="B15" s="999"/>
      <c r="C15" s="999"/>
      <c r="D15" s="999"/>
      <c r="E15" s="999"/>
      <c r="F15" s="999"/>
      <c r="G15" s="999"/>
      <c r="H15" s="999"/>
      <c r="I15" s="999"/>
      <c r="J15" s="1000"/>
      <c r="K15" s="554"/>
      <c r="L15" s="554"/>
      <c r="M15" s="554"/>
      <c r="N15" s="554"/>
      <c r="O15" s="554"/>
    </row>
    <row r="16" spans="1:15" ht="12" customHeight="1" x14ac:dyDescent="0.2">
      <c r="A16" s="517"/>
      <c r="B16" s="517"/>
      <c r="C16" s="515" t="s">
        <v>559</v>
      </c>
      <c r="D16" s="516"/>
      <c r="E16" s="588"/>
      <c r="F16" s="588"/>
      <c r="G16" s="589"/>
      <c r="H16" s="590"/>
      <c r="I16" s="591"/>
      <c r="J16" s="544">
        <f>H16-F16</f>
        <v>0</v>
      </c>
      <c r="K16" s="554"/>
      <c r="L16" s="554"/>
      <c r="M16" s="554"/>
      <c r="N16" s="554"/>
      <c r="O16" s="554"/>
    </row>
    <row r="17" spans="1:24" ht="12" customHeight="1" x14ac:dyDescent="0.2">
      <c r="A17" s="517">
        <v>1</v>
      </c>
      <c r="B17" s="730" t="s">
        <v>560</v>
      </c>
      <c r="C17" s="593" t="s">
        <v>561</v>
      </c>
      <c r="D17" s="516" t="s">
        <v>562</v>
      </c>
      <c r="E17" s="588">
        <v>1</v>
      </c>
      <c r="F17" s="588">
        <v>1</v>
      </c>
      <c r="G17" s="589">
        <v>1</v>
      </c>
      <c r="H17" s="595">
        <v>1</v>
      </c>
      <c r="I17" s="591">
        <v>83980</v>
      </c>
      <c r="J17" s="542">
        <f t="shared" ref="J17:J19" si="0">H17-G17</f>
        <v>0</v>
      </c>
      <c r="K17" s="554"/>
      <c r="L17" s="554"/>
      <c r="M17" s="554"/>
      <c r="N17" s="554"/>
      <c r="O17" s="554"/>
    </row>
    <row r="18" spans="1:24" ht="12" customHeight="1" x14ac:dyDescent="0.2">
      <c r="A18" s="517">
        <v>2</v>
      </c>
      <c r="B18" s="731" t="s">
        <v>563</v>
      </c>
      <c r="C18" s="593" t="s">
        <v>564</v>
      </c>
      <c r="D18" s="516" t="s">
        <v>719</v>
      </c>
      <c r="E18" s="588">
        <v>2</v>
      </c>
      <c r="F18" s="588">
        <v>2</v>
      </c>
      <c r="G18" s="589">
        <v>2</v>
      </c>
      <c r="H18" s="595">
        <v>2</v>
      </c>
      <c r="I18" s="591">
        <f>135947*2</f>
        <v>271894</v>
      </c>
      <c r="J18" s="542">
        <f t="shared" si="0"/>
        <v>0</v>
      </c>
      <c r="K18" s="554"/>
      <c r="L18" s="554"/>
      <c r="M18" s="554"/>
      <c r="N18" s="554"/>
      <c r="O18" s="554"/>
    </row>
    <row r="19" spans="1:24" ht="12" customHeight="1" x14ac:dyDescent="0.2">
      <c r="A19" s="517">
        <v>4</v>
      </c>
      <c r="B19" s="731" t="s">
        <v>565</v>
      </c>
      <c r="C19" s="593" t="s">
        <v>566</v>
      </c>
      <c r="D19" s="516">
        <v>145658</v>
      </c>
      <c r="E19" s="588">
        <v>1</v>
      </c>
      <c r="F19" s="588">
        <v>1</v>
      </c>
      <c r="G19" s="589">
        <v>1</v>
      </c>
      <c r="H19" s="595">
        <v>1</v>
      </c>
      <c r="I19" s="591">
        <v>145658</v>
      </c>
      <c r="J19" s="542">
        <f t="shared" si="0"/>
        <v>0</v>
      </c>
      <c r="K19" s="554"/>
      <c r="L19" s="554"/>
      <c r="M19" s="554"/>
      <c r="N19" s="554"/>
      <c r="O19" s="554"/>
    </row>
    <row r="20" spans="1:24" ht="12" customHeight="1" x14ac:dyDescent="0.2">
      <c r="A20" s="517">
        <v>5</v>
      </c>
      <c r="B20" s="517" t="s">
        <v>567</v>
      </c>
      <c r="C20" s="593" t="s">
        <v>568</v>
      </c>
      <c r="D20" s="516" t="s">
        <v>675</v>
      </c>
      <c r="E20" s="588">
        <v>3</v>
      </c>
      <c r="F20" s="588">
        <v>3</v>
      </c>
      <c r="G20" s="589">
        <v>4</v>
      </c>
      <c r="H20" s="595">
        <v>7</v>
      </c>
      <c r="I20" s="363">
        <v>657000</v>
      </c>
      <c r="J20" s="542">
        <f>H20-G20</f>
        <v>3</v>
      </c>
      <c r="K20" s="554"/>
      <c r="L20" s="554"/>
      <c r="M20" s="554"/>
      <c r="N20" s="554"/>
      <c r="O20" s="554"/>
    </row>
    <row r="21" spans="1:24" ht="12" customHeight="1" x14ac:dyDescent="0.2">
      <c r="A21" s="517">
        <v>6</v>
      </c>
      <c r="B21" s="592" t="s">
        <v>569</v>
      </c>
      <c r="C21" s="593" t="s">
        <v>570</v>
      </c>
      <c r="D21" s="516" t="s">
        <v>571</v>
      </c>
      <c r="E21" s="588">
        <v>1</v>
      </c>
      <c r="F21" s="588">
        <v>1</v>
      </c>
      <c r="G21" s="589">
        <v>1</v>
      </c>
      <c r="H21" s="595">
        <v>1</v>
      </c>
      <c r="I21" s="591">
        <v>79558</v>
      </c>
      <c r="J21" s="542">
        <f t="shared" ref="J21:J29" si="1">H21-G21</f>
        <v>0</v>
      </c>
      <c r="K21" s="554"/>
      <c r="L21" s="554"/>
      <c r="M21" s="554"/>
      <c r="N21" s="554"/>
      <c r="O21" s="554"/>
    </row>
    <row r="22" spans="1:24" ht="12" customHeight="1" x14ac:dyDescent="0.2">
      <c r="A22" s="517">
        <v>7</v>
      </c>
      <c r="B22" s="592" t="s">
        <v>572</v>
      </c>
      <c r="C22" s="593" t="s">
        <v>573</v>
      </c>
      <c r="D22" s="516" t="s">
        <v>574</v>
      </c>
      <c r="E22" s="588">
        <v>1</v>
      </c>
      <c r="F22" s="588">
        <v>1</v>
      </c>
      <c r="G22" s="589">
        <v>1</v>
      </c>
      <c r="H22" s="595">
        <v>1</v>
      </c>
      <c r="I22" s="591">
        <v>42765</v>
      </c>
      <c r="J22" s="542">
        <f t="shared" si="1"/>
        <v>0</v>
      </c>
      <c r="K22" s="554"/>
      <c r="L22" s="554"/>
      <c r="M22" s="554"/>
      <c r="N22" s="554"/>
      <c r="O22" s="554"/>
    </row>
    <row r="23" spans="1:24" ht="12" customHeight="1" x14ac:dyDescent="0.2">
      <c r="A23" s="517">
        <v>8</v>
      </c>
      <c r="B23" s="592" t="s">
        <v>510</v>
      </c>
      <c r="C23" s="593" t="s">
        <v>511</v>
      </c>
      <c r="D23" s="516" t="s">
        <v>575</v>
      </c>
      <c r="E23" s="588">
        <v>2</v>
      </c>
      <c r="F23" s="588">
        <v>2</v>
      </c>
      <c r="G23" s="589">
        <v>1</v>
      </c>
      <c r="H23" s="595">
        <v>1</v>
      </c>
      <c r="I23" s="591">
        <v>37130</v>
      </c>
      <c r="J23" s="542">
        <f t="shared" si="1"/>
        <v>0</v>
      </c>
      <c r="K23" s="554"/>
      <c r="L23" s="554"/>
      <c r="M23" s="554"/>
      <c r="N23" s="554"/>
      <c r="O23" s="554"/>
    </row>
    <row r="24" spans="1:24" ht="12" customHeight="1" x14ac:dyDescent="0.2">
      <c r="A24" s="517">
        <v>9</v>
      </c>
      <c r="B24" s="592" t="s">
        <v>525</v>
      </c>
      <c r="C24" s="593" t="s">
        <v>526</v>
      </c>
      <c r="D24" s="516" t="s">
        <v>527</v>
      </c>
      <c r="E24" s="588"/>
      <c r="F24" s="588"/>
      <c r="G24" s="589">
        <v>1</v>
      </c>
      <c r="H24" s="595">
        <v>1</v>
      </c>
      <c r="I24" s="591">
        <v>42565</v>
      </c>
      <c r="J24" s="542">
        <f t="shared" si="1"/>
        <v>0</v>
      </c>
      <c r="K24" s="554"/>
      <c r="L24" s="554"/>
      <c r="M24" s="554"/>
      <c r="N24" s="554"/>
      <c r="O24" s="554"/>
    </row>
    <row r="25" spans="1:24" ht="12" customHeight="1" x14ac:dyDescent="0.2">
      <c r="A25" s="517">
        <v>10</v>
      </c>
      <c r="B25" s="592" t="s">
        <v>576</v>
      </c>
      <c r="C25" s="593" t="s">
        <v>577</v>
      </c>
      <c r="D25" s="634" t="s">
        <v>720</v>
      </c>
      <c r="E25" s="588">
        <v>6</v>
      </c>
      <c r="F25" s="588">
        <v>7</v>
      </c>
      <c r="G25" s="589">
        <v>3</v>
      </c>
      <c r="H25" s="595">
        <v>6</v>
      </c>
      <c r="I25" s="363">
        <f>166000+187000</f>
        <v>353000</v>
      </c>
      <c r="J25" s="542">
        <f t="shared" si="1"/>
        <v>3</v>
      </c>
      <c r="K25" s="554"/>
      <c r="L25" s="692"/>
      <c r="M25" s="554"/>
      <c r="N25" s="554"/>
      <c r="O25" s="554"/>
    </row>
    <row r="26" spans="1:24" ht="12" customHeight="1" x14ac:dyDescent="0.2">
      <c r="A26" s="517">
        <v>11</v>
      </c>
      <c r="B26" s="592" t="s">
        <v>578</v>
      </c>
      <c r="C26" s="593" t="s">
        <v>579</v>
      </c>
      <c r="D26" s="516" t="s">
        <v>721</v>
      </c>
      <c r="E26" s="588">
        <v>1</v>
      </c>
      <c r="F26" s="588">
        <v>2</v>
      </c>
      <c r="G26" s="589">
        <v>1</v>
      </c>
      <c r="H26" s="595"/>
      <c r="I26" s="591"/>
      <c r="J26" s="542">
        <f t="shared" si="1"/>
        <v>-1</v>
      </c>
      <c r="K26" s="554"/>
      <c r="L26" s="554"/>
      <c r="M26" s="554"/>
      <c r="N26" s="554"/>
      <c r="O26" s="554"/>
    </row>
    <row r="27" spans="1:24" ht="12" customHeight="1" x14ac:dyDescent="0.2">
      <c r="A27" s="517">
        <v>12</v>
      </c>
      <c r="B27" s="592" t="s">
        <v>580</v>
      </c>
      <c r="C27" s="593" t="s">
        <v>581</v>
      </c>
      <c r="D27" s="516" t="s">
        <v>582</v>
      </c>
      <c r="E27" s="588">
        <v>1</v>
      </c>
      <c r="F27" s="588">
        <v>1</v>
      </c>
      <c r="G27" s="589"/>
      <c r="H27" s="595"/>
      <c r="I27" s="591"/>
      <c r="J27" s="542">
        <f t="shared" si="1"/>
        <v>0</v>
      </c>
      <c r="K27" s="554"/>
      <c r="L27" s="554"/>
      <c r="M27" s="554"/>
      <c r="N27" s="554"/>
      <c r="O27" s="554"/>
    </row>
    <row r="28" spans="1:24" ht="12" customHeight="1" x14ac:dyDescent="0.2">
      <c r="A28" s="517">
        <v>13</v>
      </c>
      <c r="B28" s="592" t="s">
        <v>528</v>
      </c>
      <c r="C28" s="635" t="s">
        <v>529</v>
      </c>
      <c r="D28" s="516" t="s">
        <v>756</v>
      </c>
      <c r="E28" s="588">
        <v>1</v>
      </c>
      <c r="F28" s="588">
        <v>1</v>
      </c>
      <c r="G28" s="589">
        <v>2</v>
      </c>
      <c r="H28" s="595">
        <v>1</v>
      </c>
      <c r="I28" s="591">
        <v>40288</v>
      </c>
      <c r="J28" s="542">
        <f t="shared" si="1"/>
        <v>-1</v>
      </c>
      <c r="K28" s="554"/>
      <c r="L28" s="554"/>
      <c r="M28" s="554"/>
      <c r="N28" s="554"/>
      <c r="O28" s="554"/>
    </row>
    <row r="29" spans="1:24" ht="12" customHeight="1" x14ac:dyDescent="0.2">
      <c r="A29" s="517">
        <v>14</v>
      </c>
      <c r="B29" s="592" t="s">
        <v>583</v>
      </c>
      <c r="C29" s="635" t="s">
        <v>584</v>
      </c>
      <c r="D29" s="516" t="s">
        <v>585</v>
      </c>
      <c r="E29" s="588">
        <v>1</v>
      </c>
      <c r="F29" s="588">
        <v>1</v>
      </c>
      <c r="G29" s="589">
        <v>1</v>
      </c>
      <c r="H29" s="595">
        <v>1</v>
      </c>
      <c r="I29" s="591">
        <v>79958</v>
      </c>
      <c r="J29" s="542">
        <f t="shared" si="1"/>
        <v>0</v>
      </c>
      <c r="K29" s="554"/>
      <c r="L29" s="554"/>
      <c r="M29" s="554"/>
      <c r="N29" s="554"/>
      <c r="O29" s="554"/>
    </row>
    <row r="30" spans="1:24" ht="12" customHeight="1" x14ac:dyDescent="0.2">
      <c r="A30" s="517">
        <v>15</v>
      </c>
      <c r="B30" s="592" t="s">
        <v>589</v>
      </c>
      <c r="C30" s="593" t="s">
        <v>590</v>
      </c>
      <c r="D30" s="516" t="s">
        <v>591</v>
      </c>
      <c r="E30" s="588"/>
      <c r="F30" s="588"/>
      <c r="G30" s="589"/>
      <c r="H30" s="595">
        <v>1</v>
      </c>
      <c r="I30" s="591">
        <v>65636</v>
      </c>
      <c r="J30" s="542">
        <f t="shared" ref="J30:J32" si="2">H30-G30</f>
        <v>1</v>
      </c>
      <c r="K30" s="554"/>
      <c r="L30" s="554"/>
      <c r="M30" s="554"/>
      <c r="N30" s="554"/>
      <c r="O30" s="554"/>
    </row>
    <row r="31" spans="1:24" ht="12" customHeight="1" x14ac:dyDescent="0.2">
      <c r="A31" s="517">
        <v>16</v>
      </c>
      <c r="B31" s="517" t="s">
        <v>592</v>
      </c>
      <c r="C31" s="691" t="s">
        <v>593</v>
      </c>
      <c r="D31" s="516" t="s">
        <v>594</v>
      </c>
      <c r="E31" s="588"/>
      <c r="F31" s="588"/>
      <c r="G31" s="589"/>
      <c r="H31" s="595">
        <v>1</v>
      </c>
      <c r="I31" s="591">
        <v>90000</v>
      </c>
      <c r="J31" s="542">
        <f t="shared" si="2"/>
        <v>1</v>
      </c>
      <c r="K31" s="554"/>
      <c r="L31" s="554"/>
      <c r="M31" s="554"/>
      <c r="N31" s="554"/>
      <c r="O31" s="554"/>
      <c r="V31" s="518">
        <v>365.5</v>
      </c>
      <c r="X31" s="518">
        <v>435</v>
      </c>
    </row>
    <row r="32" spans="1:24" ht="12" customHeight="1" x14ac:dyDescent="0.2">
      <c r="A32" s="517">
        <v>17</v>
      </c>
      <c r="B32" s="592" t="s">
        <v>595</v>
      </c>
      <c r="C32" s="593" t="s">
        <v>596</v>
      </c>
      <c r="D32" s="516" t="s">
        <v>540</v>
      </c>
      <c r="E32" s="588"/>
      <c r="F32" s="588"/>
      <c r="G32" s="589"/>
      <c r="H32" s="595">
        <v>1</v>
      </c>
      <c r="I32" s="591">
        <v>39716</v>
      </c>
      <c r="J32" s="542">
        <f t="shared" si="2"/>
        <v>1</v>
      </c>
      <c r="K32" s="554"/>
      <c r="L32" s="554"/>
      <c r="M32" s="554"/>
      <c r="N32" s="554"/>
      <c r="O32" s="554"/>
      <c r="V32" s="518">
        <v>75.099999999999994</v>
      </c>
      <c r="X32" s="518">
        <v>332.39</v>
      </c>
    </row>
    <row r="33" spans="1:24" ht="12" customHeight="1" x14ac:dyDescent="0.2">
      <c r="A33" s="517">
        <v>18</v>
      </c>
      <c r="B33" s="592" t="s">
        <v>586</v>
      </c>
      <c r="C33" s="593" t="s">
        <v>587</v>
      </c>
      <c r="D33" s="516" t="s">
        <v>588</v>
      </c>
      <c r="E33" s="588"/>
      <c r="F33" s="588"/>
      <c r="G33" s="589">
        <v>1</v>
      </c>
      <c r="H33" s="595">
        <v>1</v>
      </c>
      <c r="I33" s="591">
        <v>110000</v>
      </c>
      <c r="J33" s="542">
        <v>1</v>
      </c>
      <c r="K33" s="554"/>
      <c r="L33" s="554"/>
      <c r="M33" s="554"/>
      <c r="N33" s="554"/>
      <c r="O33" s="554"/>
      <c r="U33" s="518">
        <v>402.71</v>
      </c>
      <c r="V33" s="518">
        <f>SUM(V31:V32)</f>
        <v>440.6</v>
      </c>
      <c r="X33" s="518">
        <f>X31-X32</f>
        <v>102.61000000000001</v>
      </c>
    </row>
    <row r="34" spans="1:24" ht="12" customHeight="1" x14ac:dyDescent="0.2">
      <c r="A34" s="517">
        <v>19</v>
      </c>
      <c r="B34" s="592" t="s">
        <v>650</v>
      </c>
      <c r="C34" s="593" t="s">
        <v>651</v>
      </c>
      <c r="D34" s="516" t="s">
        <v>652</v>
      </c>
      <c r="E34" s="588"/>
      <c r="F34" s="588"/>
      <c r="G34" s="589">
        <v>1</v>
      </c>
      <c r="H34" s="595">
        <v>1</v>
      </c>
      <c r="I34" s="591">
        <v>79727</v>
      </c>
      <c r="J34" s="542">
        <v>1</v>
      </c>
      <c r="K34" s="554"/>
      <c r="L34" s="554"/>
      <c r="M34" s="554"/>
      <c r="N34" s="554"/>
      <c r="O34" s="554"/>
      <c r="V34" s="518">
        <f>V33-U33</f>
        <v>37.890000000000043</v>
      </c>
      <c r="X34" s="518">
        <v>10</v>
      </c>
    </row>
    <row r="35" spans="1:24" ht="12" customHeight="1" x14ac:dyDescent="0.2">
      <c r="A35" s="517">
        <v>20</v>
      </c>
      <c r="B35" s="743" t="s">
        <v>776</v>
      </c>
      <c r="C35" s="593" t="s">
        <v>777</v>
      </c>
      <c r="D35" s="516" t="s">
        <v>778</v>
      </c>
      <c r="E35" s="588"/>
      <c r="F35" s="588"/>
      <c r="G35" s="589"/>
      <c r="H35" s="595">
        <v>1</v>
      </c>
      <c r="I35" s="591">
        <v>65000</v>
      </c>
      <c r="J35" s="542">
        <v>1</v>
      </c>
      <c r="K35" s="554"/>
      <c r="L35" s="554"/>
      <c r="M35" s="554"/>
      <c r="N35" s="554"/>
      <c r="O35" s="554"/>
    </row>
    <row r="36" spans="1:24" ht="12" customHeight="1" x14ac:dyDescent="0.2">
      <c r="A36" s="517">
        <v>21</v>
      </c>
      <c r="B36" s="743"/>
      <c r="C36" s="593" t="s">
        <v>737</v>
      </c>
      <c r="D36" s="516" t="s">
        <v>738</v>
      </c>
      <c r="E36" s="588"/>
      <c r="F36" s="588"/>
      <c r="G36" s="589"/>
      <c r="H36" s="595">
        <v>1</v>
      </c>
      <c r="I36" s="591">
        <v>100000</v>
      </c>
      <c r="J36" s="542">
        <v>1</v>
      </c>
      <c r="K36" s="554"/>
      <c r="L36" s="554"/>
      <c r="M36" s="554"/>
      <c r="N36" s="554"/>
      <c r="O36" s="736"/>
      <c r="V36" s="518">
        <f>V34/15</f>
        <v>2.5260000000000029</v>
      </c>
      <c r="X36" s="518">
        <f>X33/X34</f>
        <v>10.261000000000001</v>
      </c>
    </row>
    <row r="37" spans="1:24" ht="12" customHeight="1" x14ac:dyDescent="0.2">
      <c r="A37" s="517">
        <v>22</v>
      </c>
      <c r="B37" s="743"/>
      <c r="C37" s="593" t="s">
        <v>739</v>
      </c>
      <c r="D37" s="516" t="s">
        <v>747</v>
      </c>
      <c r="E37" s="588"/>
      <c r="F37" s="588"/>
      <c r="G37" s="589"/>
      <c r="H37" s="595">
        <v>1</v>
      </c>
      <c r="I37" s="591">
        <v>55000</v>
      </c>
      <c r="J37" s="542">
        <v>1</v>
      </c>
      <c r="K37" s="554"/>
      <c r="L37" s="554"/>
      <c r="M37" s="554"/>
      <c r="N37" s="554"/>
      <c r="O37" s="554"/>
    </row>
    <row r="38" spans="1:24" ht="12" customHeight="1" x14ac:dyDescent="0.2">
      <c r="A38" s="517">
        <v>23</v>
      </c>
      <c r="B38" s="743"/>
      <c r="C38" s="593" t="s">
        <v>740</v>
      </c>
      <c r="D38" s="516" t="s">
        <v>748</v>
      </c>
      <c r="E38" s="588"/>
      <c r="F38" s="588"/>
      <c r="G38" s="589"/>
      <c r="H38" s="595">
        <v>1</v>
      </c>
      <c r="I38" s="591">
        <v>100000</v>
      </c>
      <c r="J38" s="542">
        <v>1</v>
      </c>
      <c r="K38" s="554"/>
      <c r="L38" s="554"/>
      <c r="M38" s="554"/>
      <c r="N38" s="554"/>
      <c r="O38" s="554"/>
    </row>
    <row r="39" spans="1:24" ht="12" customHeight="1" x14ac:dyDescent="0.2">
      <c r="A39" s="517">
        <v>24</v>
      </c>
      <c r="B39" s="743"/>
      <c r="C39" s="691" t="s">
        <v>741</v>
      </c>
      <c r="D39" s="516" t="s">
        <v>749</v>
      </c>
      <c r="E39" s="588"/>
      <c r="F39" s="588"/>
      <c r="G39" s="589"/>
      <c r="H39" s="595">
        <v>1</v>
      </c>
      <c r="I39" s="591">
        <v>70000</v>
      </c>
      <c r="J39" s="542">
        <v>1</v>
      </c>
      <c r="K39" s="554"/>
      <c r="L39" s="554"/>
      <c r="M39" s="554"/>
      <c r="N39" s="554"/>
      <c r="O39" s="554"/>
    </row>
    <row r="40" spans="1:24" ht="12" customHeight="1" x14ac:dyDescent="0.2">
      <c r="A40" s="517">
        <v>25</v>
      </c>
      <c r="B40" s="743"/>
      <c r="C40" s="593" t="s">
        <v>742</v>
      </c>
      <c r="D40" s="516" t="s">
        <v>743</v>
      </c>
      <c r="E40" s="588"/>
      <c r="F40" s="588"/>
      <c r="G40" s="589"/>
      <c r="H40" s="595">
        <v>1</v>
      </c>
      <c r="I40" s="591">
        <v>110000</v>
      </c>
      <c r="J40" s="542">
        <v>1</v>
      </c>
      <c r="K40" s="554"/>
      <c r="L40" s="554"/>
      <c r="M40" s="554"/>
      <c r="N40" s="554"/>
      <c r="O40" s="554"/>
    </row>
    <row r="41" spans="1:24" ht="12" customHeight="1" x14ac:dyDescent="0.2">
      <c r="A41" s="517">
        <v>26</v>
      </c>
      <c r="B41" s="743"/>
      <c r="C41" s="593" t="s">
        <v>744</v>
      </c>
      <c r="D41" s="516" t="s">
        <v>745</v>
      </c>
      <c r="E41" s="588"/>
      <c r="F41" s="588"/>
      <c r="G41" s="589"/>
      <c r="H41" s="595">
        <v>5</v>
      </c>
      <c r="I41" s="591">
        <v>500000</v>
      </c>
      <c r="J41" s="542">
        <v>5</v>
      </c>
      <c r="K41" s="554"/>
      <c r="L41" s="554"/>
      <c r="M41" s="554"/>
      <c r="N41" s="554"/>
      <c r="O41" s="554"/>
    </row>
    <row r="42" spans="1:24" ht="12" customHeight="1" x14ac:dyDescent="0.2">
      <c r="A42" s="517"/>
      <c r="B42" s="743"/>
      <c r="C42" s="593"/>
      <c r="D42" s="516"/>
      <c r="E42" s="588"/>
      <c r="F42" s="588"/>
      <c r="G42" s="589"/>
      <c r="H42" s="595"/>
      <c r="I42" s="591"/>
      <c r="J42" s="542"/>
      <c r="K42" s="554"/>
      <c r="L42" s="554"/>
      <c r="M42" s="554"/>
      <c r="N42" s="554"/>
      <c r="O42" s="554"/>
    </row>
    <row r="43" spans="1:24" ht="12" customHeight="1" x14ac:dyDescent="0.2">
      <c r="A43" s="517"/>
      <c r="B43" s="744"/>
      <c r="C43" s="593"/>
      <c r="D43" s="516"/>
      <c r="E43" s="597">
        <f>SUM(E17:E29)</f>
        <v>21</v>
      </c>
      <c r="F43" s="597">
        <f>SUM(F17:F29)</f>
        <v>23</v>
      </c>
      <c r="G43" s="598">
        <f>SUM(G17:G42)</f>
        <v>21</v>
      </c>
      <c r="H43" s="590">
        <f>SUM(H17:H42)</f>
        <v>39</v>
      </c>
      <c r="I43" s="599">
        <f>SUM(I17:I42)</f>
        <v>3218875</v>
      </c>
      <c r="J43" s="599">
        <f>H43-G43</f>
        <v>18</v>
      </c>
      <c r="K43" s="554"/>
      <c r="L43" s="554"/>
      <c r="M43" s="554"/>
      <c r="N43" s="554"/>
      <c r="O43" s="554"/>
    </row>
    <row r="44" spans="1:24" ht="12" customHeight="1" x14ac:dyDescent="0.2">
      <c r="A44" s="517"/>
      <c r="B44" s="517"/>
      <c r="C44" s="593"/>
      <c r="D44" s="516"/>
      <c r="E44" s="588"/>
      <c r="F44" s="588"/>
      <c r="G44" s="589"/>
      <c r="H44" s="595"/>
      <c r="I44" s="591"/>
      <c r="J44" s="542">
        <f t="shared" ref="J44:J68" si="3">H44-F44</f>
        <v>0</v>
      </c>
      <c r="K44" s="554"/>
      <c r="L44" s="554"/>
      <c r="M44" s="554"/>
      <c r="N44" s="554"/>
      <c r="O44" s="554"/>
    </row>
    <row r="45" spans="1:24" ht="12" customHeight="1" x14ac:dyDescent="0.2">
      <c r="A45" s="517"/>
      <c r="B45" s="517"/>
      <c r="C45" s="593"/>
      <c r="D45" s="516"/>
      <c r="E45" s="588"/>
      <c r="F45" s="588"/>
      <c r="G45" s="589"/>
      <c r="H45" s="595"/>
      <c r="I45" s="591"/>
      <c r="J45" s="542">
        <f t="shared" si="3"/>
        <v>0</v>
      </c>
      <c r="K45" s="554"/>
      <c r="L45" s="554"/>
      <c r="M45" s="554"/>
      <c r="N45" s="554"/>
      <c r="O45" s="554"/>
    </row>
    <row r="46" spans="1:24" ht="12" customHeight="1" x14ac:dyDescent="0.2">
      <c r="A46" s="517"/>
      <c r="B46" s="517"/>
      <c r="C46" s="593"/>
      <c r="D46" s="516"/>
      <c r="E46" s="588"/>
      <c r="F46" s="588"/>
      <c r="G46" s="589"/>
      <c r="H46" s="595"/>
      <c r="I46" s="591"/>
      <c r="J46" s="542">
        <f t="shared" si="3"/>
        <v>0</v>
      </c>
      <c r="K46" s="554"/>
      <c r="L46" s="554"/>
      <c r="M46" s="554"/>
      <c r="N46" s="554"/>
      <c r="O46" s="554"/>
    </row>
    <row r="47" spans="1:24" ht="12" customHeight="1" x14ac:dyDescent="0.2">
      <c r="A47" s="517"/>
      <c r="B47" s="517"/>
      <c r="C47" s="593"/>
      <c r="D47" s="516"/>
      <c r="E47" s="588"/>
      <c r="F47" s="588"/>
      <c r="G47" s="589"/>
      <c r="H47" s="595"/>
      <c r="I47" s="591"/>
      <c r="J47" s="542">
        <f t="shared" si="3"/>
        <v>0</v>
      </c>
      <c r="K47" s="554"/>
      <c r="L47" s="554"/>
      <c r="M47" s="554"/>
      <c r="N47" s="554"/>
      <c r="O47" s="554"/>
    </row>
    <row r="48" spans="1:24" ht="12" customHeight="1" x14ac:dyDescent="0.2">
      <c r="A48" s="517"/>
      <c r="B48" s="517"/>
      <c r="C48" s="593"/>
      <c r="D48" s="516"/>
      <c r="E48" s="588"/>
      <c r="F48" s="588"/>
      <c r="G48" s="589"/>
      <c r="H48" s="595"/>
      <c r="I48" s="591"/>
      <c r="J48" s="542"/>
      <c r="K48" s="554"/>
      <c r="L48" s="554"/>
      <c r="M48" s="554"/>
      <c r="N48" s="554"/>
      <c r="O48" s="554"/>
    </row>
    <row r="49" spans="1:15" ht="12" customHeight="1" x14ac:dyDescent="0.2">
      <c r="A49" s="517"/>
      <c r="B49" s="517"/>
      <c r="C49" s="593"/>
      <c r="D49" s="516"/>
      <c r="E49" s="588"/>
      <c r="F49" s="588"/>
      <c r="G49" s="589"/>
      <c r="H49" s="595"/>
      <c r="I49" s="591"/>
      <c r="J49" s="542"/>
      <c r="K49" s="554"/>
      <c r="L49" s="554"/>
      <c r="M49" s="554"/>
      <c r="N49" s="554"/>
      <c r="O49" s="554"/>
    </row>
    <row r="50" spans="1:15" ht="12" customHeight="1" x14ac:dyDescent="0.2">
      <c r="A50" s="517"/>
      <c r="B50" s="517"/>
      <c r="C50" s="593"/>
      <c r="D50" s="516"/>
      <c r="E50" s="588"/>
      <c r="F50" s="588"/>
      <c r="G50" s="589"/>
      <c r="H50" s="595"/>
      <c r="I50" s="591"/>
      <c r="J50" s="542">
        <f t="shared" si="3"/>
        <v>0</v>
      </c>
      <c r="K50" s="554"/>
      <c r="L50" s="554"/>
      <c r="M50" s="554"/>
      <c r="N50" s="554"/>
      <c r="O50" s="554"/>
    </row>
    <row r="51" spans="1:15" ht="12" customHeight="1" x14ac:dyDescent="0.2">
      <c r="A51" s="517"/>
      <c r="B51" s="517"/>
      <c r="C51" s="593"/>
      <c r="D51" s="516"/>
      <c r="E51" s="588"/>
      <c r="F51" s="588"/>
      <c r="G51" s="589"/>
      <c r="H51" s="595"/>
      <c r="I51" s="591"/>
      <c r="J51" s="542">
        <f t="shared" si="3"/>
        <v>0</v>
      </c>
      <c r="K51" s="554"/>
      <c r="L51" s="554"/>
      <c r="M51" s="554"/>
      <c r="N51" s="554"/>
      <c r="O51" s="554"/>
    </row>
    <row r="52" spans="1:15" ht="12" customHeight="1" x14ac:dyDescent="0.2">
      <c r="A52" s="517"/>
      <c r="B52" s="517"/>
      <c r="C52" s="593"/>
      <c r="D52" s="516"/>
      <c r="E52" s="588"/>
      <c r="F52" s="588"/>
      <c r="G52" s="589"/>
      <c r="H52" s="595"/>
      <c r="I52" s="591"/>
      <c r="J52" s="542"/>
      <c r="K52" s="554"/>
      <c r="L52" s="554"/>
      <c r="M52" s="554"/>
      <c r="N52" s="554"/>
      <c r="O52" s="554"/>
    </row>
    <row r="53" spans="1:15" ht="12" customHeight="1" x14ac:dyDescent="0.2">
      <c r="A53" s="517"/>
      <c r="B53" s="517"/>
      <c r="C53" s="593"/>
      <c r="D53" s="516"/>
      <c r="E53" s="588"/>
      <c r="F53" s="588"/>
      <c r="G53" s="589"/>
      <c r="H53" s="595"/>
      <c r="I53" s="591"/>
      <c r="J53" s="542">
        <f>H53-F53</f>
        <v>0</v>
      </c>
      <c r="K53" s="554"/>
      <c r="L53" s="554"/>
      <c r="M53" s="554"/>
      <c r="N53" s="554"/>
      <c r="O53" s="554"/>
    </row>
    <row r="54" spans="1:15" ht="12" customHeight="1" x14ac:dyDescent="0.2">
      <c r="A54" s="517"/>
      <c r="B54" s="517"/>
      <c r="C54" s="593"/>
      <c r="D54" s="516"/>
      <c r="E54" s="588"/>
      <c r="F54" s="588"/>
      <c r="G54" s="589"/>
      <c r="H54" s="595"/>
      <c r="I54" s="591"/>
      <c r="J54" s="542">
        <f t="shared" si="3"/>
        <v>0</v>
      </c>
      <c r="K54" s="554"/>
      <c r="L54" s="554"/>
      <c r="M54" s="554"/>
      <c r="N54" s="554"/>
      <c r="O54" s="554"/>
    </row>
    <row r="55" spans="1:15" ht="12" customHeight="1" x14ac:dyDescent="0.2">
      <c r="A55" s="517"/>
      <c r="B55" s="517"/>
      <c r="C55" s="593"/>
      <c r="D55" s="516"/>
      <c r="E55" s="588"/>
      <c r="F55" s="588"/>
      <c r="G55" s="589"/>
      <c r="H55" s="595"/>
      <c r="I55" s="591"/>
      <c r="J55" s="542">
        <f t="shared" si="3"/>
        <v>0</v>
      </c>
      <c r="K55" s="554"/>
      <c r="L55" s="554"/>
      <c r="M55" s="554"/>
      <c r="N55" s="554"/>
      <c r="O55" s="554"/>
    </row>
    <row r="56" spans="1:15" ht="12" customHeight="1" x14ac:dyDescent="0.2">
      <c r="A56" s="517"/>
      <c r="B56" s="517"/>
      <c r="C56" s="593"/>
      <c r="D56" s="516"/>
      <c r="E56" s="588"/>
      <c r="F56" s="588"/>
      <c r="G56" s="589"/>
      <c r="H56" s="595"/>
      <c r="I56" s="591"/>
      <c r="J56" s="542">
        <f t="shared" si="3"/>
        <v>0</v>
      </c>
      <c r="K56" s="554"/>
      <c r="L56" s="554"/>
      <c r="M56" s="554"/>
      <c r="N56" s="554"/>
      <c r="O56" s="554"/>
    </row>
    <row r="57" spans="1:15" ht="12" customHeight="1" x14ac:dyDescent="0.2">
      <c r="A57" s="517"/>
      <c r="B57" s="517"/>
      <c r="C57" s="593"/>
      <c r="D57" s="516"/>
      <c r="E57" s="588"/>
      <c r="F57" s="588"/>
      <c r="G57" s="589"/>
      <c r="H57" s="595"/>
      <c r="I57" s="591"/>
      <c r="J57" s="542">
        <f t="shared" si="3"/>
        <v>0</v>
      </c>
      <c r="K57" s="554"/>
      <c r="L57" s="554"/>
      <c r="M57" s="554"/>
      <c r="N57" s="554"/>
      <c r="O57" s="554"/>
    </row>
    <row r="58" spans="1:15" ht="12" customHeight="1" x14ac:dyDescent="0.2">
      <c r="A58" s="517"/>
      <c r="B58" s="517"/>
      <c r="C58" s="593"/>
      <c r="D58" s="516"/>
      <c r="E58" s="588"/>
      <c r="F58" s="588"/>
      <c r="G58" s="589"/>
      <c r="H58" s="595"/>
      <c r="I58" s="591"/>
      <c r="J58" s="542">
        <f t="shared" si="3"/>
        <v>0</v>
      </c>
      <c r="K58" s="554"/>
      <c r="L58" s="554"/>
      <c r="M58" s="554"/>
      <c r="N58" s="554"/>
      <c r="O58" s="554"/>
    </row>
    <row r="59" spans="1:15" ht="12" customHeight="1" x14ac:dyDescent="0.2">
      <c r="A59" s="517"/>
      <c r="B59" s="517"/>
      <c r="C59" s="593"/>
      <c r="D59" s="516"/>
      <c r="E59" s="588"/>
      <c r="F59" s="588"/>
      <c r="G59" s="589"/>
      <c r="H59" s="595"/>
      <c r="I59" s="591"/>
      <c r="J59" s="542">
        <f t="shared" si="3"/>
        <v>0</v>
      </c>
      <c r="K59" s="554"/>
      <c r="L59" s="554"/>
      <c r="M59" s="554"/>
      <c r="N59" s="554"/>
      <c r="O59" s="554"/>
    </row>
    <row r="60" spans="1:15" ht="12" customHeight="1" x14ac:dyDescent="0.2">
      <c r="A60" s="517"/>
      <c r="B60" s="517"/>
      <c r="C60" s="593"/>
      <c r="D60" s="516"/>
      <c r="E60" s="588"/>
      <c r="F60" s="588"/>
      <c r="G60" s="589"/>
      <c r="H60" s="595"/>
      <c r="I60" s="591"/>
      <c r="J60" s="542">
        <f t="shared" si="3"/>
        <v>0</v>
      </c>
      <c r="K60" s="554"/>
      <c r="L60" s="554"/>
      <c r="M60" s="554"/>
      <c r="N60" s="554"/>
      <c r="O60" s="554"/>
    </row>
    <row r="61" spans="1:15" ht="12" customHeight="1" x14ac:dyDescent="0.2">
      <c r="A61" s="517"/>
      <c r="B61" s="517"/>
      <c r="C61" s="593"/>
      <c r="D61" s="516"/>
      <c r="E61" s="588"/>
      <c r="F61" s="588"/>
      <c r="G61" s="589"/>
      <c r="H61" s="595"/>
      <c r="I61" s="591"/>
      <c r="J61" s="542">
        <f t="shared" si="3"/>
        <v>0</v>
      </c>
      <c r="K61" s="554"/>
      <c r="L61" s="554"/>
      <c r="M61" s="554"/>
      <c r="N61" s="554"/>
      <c r="O61" s="554"/>
    </row>
    <row r="62" spans="1:15" ht="12" customHeight="1" x14ac:dyDescent="0.2">
      <c r="A62" s="517"/>
      <c r="B62" s="517"/>
      <c r="C62" s="593"/>
      <c r="D62" s="516"/>
      <c r="E62" s="588"/>
      <c r="F62" s="588"/>
      <c r="G62" s="589"/>
      <c r="H62" s="595"/>
      <c r="I62" s="591"/>
      <c r="J62" s="542">
        <f t="shared" si="3"/>
        <v>0</v>
      </c>
      <c r="K62" s="554"/>
      <c r="L62" s="554"/>
      <c r="M62" s="554"/>
      <c r="N62" s="554"/>
      <c r="O62" s="554"/>
    </row>
    <row r="63" spans="1:15" ht="12" customHeight="1" x14ac:dyDescent="0.2">
      <c r="A63" s="517"/>
      <c r="B63" s="517"/>
      <c r="C63" s="593"/>
      <c r="D63" s="516"/>
      <c r="E63" s="588"/>
      <c r="F63" s="588"/>
      <c r="G63" s="589"/>
      <c r="H63" s="595"/>
      <c r="I63" s="591"/>
      <c r="J63" s="542">
        <f t="shared" si="3"/>
        <v>0</v>
      </c>
      <c r="K63" s="554"/>
      <c r="L63" s="554"/>
      <c r="M63" s="554"/>
      <c r="N63" s="554"/>
      <c r="O63" s="554"/>
    </row>
    <row r="64" spans="1:15" ht="12" customHeight="1" x14ac:dyDescent="0.2">
      <c r="A64" s="517"/>
      <c r="B64" s="517"/>
      <c r="C64" s="593"/>
      <c r="D64" s="516"/>
      <c r="E64" s="588"/>
      <c r="F64" s="588"/>
      <c r="G64" s="589"/>
      <c r="H64" s="595"/>
      <c r="I64" s="591"/>
      <c r="J64" s="542">
        <f t="shared" si="3"/>
        <v>0</v>
      </c>
      <c r="K64" s="554"/>
      <c r="L64" s="554"/>
      <c r="M64" s="554"/>
      <c r="N64" s="554"/>
      <c r="O64" s="554"/>
    </row>
    <row r="65" spans="1:15" ht="12" customHeight="1" x14ac:dyDescent="0.2">
      <c r="A65" s="517"/>
      <c r="B65" s="517"/>
      <c r="C65" s="593"/>
      <c r="D65" s="516"/>
      <c r="E65" s="588"/>
      <c r="F65" s="588"/>
      <c r="G65" s="589"/>
      <c r="H65" s="595"/>
      <c r="I65" s="591"/>
      <c r="J65" s="542">
        <f t="shared" si="3"/>
        <v>0</v>
      </c>
      <c r="K65" s="554"/>
      <c r="L65" s="554"/>
      <c r="M65" s="554"/>
      <c r="N65" s="554"/>
      <c r="O65" s="554"/>
    </row>
    <row r="66" spans="1:15" ht="12" customHeight="1" x14ac:dyDescent="0.2">
      <c r="A66" s="517"/>
      <c r="B66" s="517"/>
      <c r="C66" s="593"/>
      <c r="D66" s="516"/>
      <c r="E66" s="588"/>
      <c r="F66" s="588"/>
      <c r="G66" s="589"/>
      <c r="H66" s="595"/>
      <c r="I66" s="591"/>
      <c r="J66" s="542">
        <f t="shared" si="3"/>
        <v>0</v>
      </c>
      <c r="K66" s="554"/>
      <c r="L66" s="554"/>
      <c r="M66" s="554"/>
      <c r="N66" s="554"/>
      <c r="O66" s="554"/>
    </row>
    <row r="67" spans="1:15" ht="9" customHeight="1" x14ac:dyDescent="0.2">
      <c r="A67" s="517"/>
      <c r="B67" s="517"/>
      <c r="C67" s="593"/>
      <c r="D67" s="516"/>
      <c r="E67" s="588"/>
      <c r="F67" s="588"/>
      <c r="G67" s="589"/>
      <c r="H67" s="595"/>
      <c r="I67" s="591"/>
      <c r="J67" s="542">
        <f t="shared" si="3"/>
        <v>0</v>
      </c>
      <c r="K67" s="554"/>
      <c r="L67" s="554"/>
      <c r="M67" s="554"/>
      <c r="N67" s="554"/>
      <c r="O67" s="554"/>
    </row>
    <row r="68" spans="1:15" ht="13.5" thickBot="1" x14ac:dyDescent="0.25">
      <c r="A68" s="636"/>
      <c r="B68" s="636"/>
      <c r="C68" s="637"/>
      <c r="D68" s="638"/>
      <c r="E68" s="639"/>
      <c r="F68" s="639"/>
      <c r="G68" s="640"/>
      <c r="H68" s="641"/>
      <c r="I68" s="642"/>
      <c r="J68" s="643">
        <f t="shared" si="3"/>
        <v>0</v>
      </c>
    </row>
  </sheetData>
  <mergeCells count="16">
    <mergeCell ref="A1:E1"/>
    <mergeCell ref="F1:J1"/>
    <mergeCell ref="A2:E2"/>
    <mergeCell ref="F2:J2"/>
    <mergeCell ref="A3:E3"/>
    <mergeCell ref="F3:J3"/>
    <mergeCell ref="A9:J9"/>
    <mergeCell ref="A15:J15"/>
    <mergeCell ref="A4:J4"/>
    <mergeCell ref="A5:D5"/>
    <mergeCell ref="F5:I5"/>
    <mergeCell ref="A6:D6"/>
    <mergeCell ref="F6:I6"/>
    <mergeCell ref="A7:D7"/>
    <mergeCell ref="F7:J8"/>
    <mergeCell ref="A8:D8"/>
  </mergeCells>
  <printOptions horizontalCentered="1"/>
  <pageMargins left="0.35" right="0.35" top="0.35" bottom="0.35" header="0" footer="0"/>
  <pageSetup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D3F8-FFD4-4AC7-8317-861453F112D8}">
  <sheetPr transitionEntry="1">
    <tabColor rgb="FF00B0F0"/>
    <pageSetUpPr fitToPage="1"/>
  </sheetPr>
  <dimension ref="A1:Q61"/>
  <sheetViews>
    <sheetView showZeros="0" topLeftCell="A43" zoomScale="110" zoomScaleNormal="110" zoomScaleSheetLayoutView="100" workbookViewId="0">
      <selection activeCell="I51" sqref="I51:I59"/>
    </sheetView>
  </sheetViews>
  <sheetFormatPr defaultRowHeight="12.75" x14ac:dyDescent="0.2"/>
  <cols>
    <col min="1" max="2" width="4.42578125" style="518" customWidth="1"/>
    <col min="3" max="3" width="22.42578125" style="518" customWidth="1"/>
    <col min="4" max="4" width="7.5703125" style="518" customWidth="1"/>
    <col min="5" max="5" width="8.5703125" style="518" customWidth="1"/>
    <col min="6" max="6" width="11.42578125" style="518" customWidth="1"/>
    <col min="7" max="7" width="8.5703125" style="518" customWidth="1"/>
    <col min="8" max="9" width="7.5703125" style="518" customWidth="1"/>
    <col min="10" max="11" width="8.5703125" style="518" customWidth="1"/>
    <col min="12" max="12" width="7.5703125" style="518" customWidth="1"/>
    <col min="13" max="16384" width="9.140625" style="518"/>
  </cols>
  <sheetData>
    <row r="1" spans="1:17" ht="15.75" x14ac:dyDescent="0.25">
      <c r="A1" s="842" t="s">
        <v>1</v>
      </c>
      <c r="B1" s="842"/>
      <c r="C1" s="842"/>
      <c r="D1" s="842"/>
      <c r="E1" s="842"/>
      <c r="F1" s="842"/>
      <c r="G1" s="842" t="s">
        <v>127</v>
      </c>
      <c r="H1" s="842"/>
      <c r="I1" s="842"/>
      <c r="J1" s="842"/>
      <c r="K1" s="842"/>
      <c r="L1" s="842"/>
      <c r="M1" s="554"/>
      <c r="N1" s="554"/>
      <c r="O1" s="554"/>
      <c r="P1" s="554"/>
      <c r="Q1" s="554"/>
    </row>
    <row r="2" spans="1:17" ht="15.75" x14ac:dyDescent="0.25">
      <c r="A2" s="843"/>
      <c r="B2" s="843"/>
      <c r="C2" s="843"/>
      <c r="D2" s="843"/>
      <c r="E2" s="843"/>
      <c r="F2" s="843"/>
      <c r="G2" s="843" t="s">
        <v>128</v>
      </c>
      <c r="H2" s="843"/>
      <c r="I2" s="843"/>
      <c r="J2" s="843"/>
      <c r="K2" s="843"/>
      <c r="L2" s="843"/>
      <c r="M2" s="554"/>
      <c r="N2" s="554"/>
      <c r="O2" s="554"/>
      <c r="P2" s="554"/>
      <c r="Q2" s="554"/>
    </row>
    <row r="3" spans="1:17" ht="15.75" x14ac:dyDescent="0.25">
      <c r="A3" s="844" t="s">
        <v>455</v>
      </c>
      <c r="B3" s="844"/>
      <c r="C3" s="845"/>
      <c r="D3" s="845"/>
      <c r="E3" s="845"/>
      <c r="F3" s="845"/>
      <c r="G3" s="845" t="s">
        <v>388</v>
      </c>
      <c r="H3" s="845"/>
      <c r="I3" s="845"/>
      <c r="J3" s="845"/>
      <c r="K3" s="845"/>
      <c r="L3" s="845"/>
      <c r="M3" s="554"/>
      <c r="N3" s="554"/>
      <c r="O3" s="554"/>
      <c r="P3" s="554"/>
      <c r="Q3" s="554"/>
    </row>
    <row r="4" spans="1:17" ht="4.5" customHeight="1" x14ac:dyDescent="0.2">
      <c r="A4" s="838"/>
      <c r="B4" s="839"/>
      <c r="C4" s="839"/>
      <c r="D4" s="839"/>
      <c r="E4" s="839"/>
      <c r="F4" s="839"/>
      <c r="G4" s="839"/>
      <c r="H4" s="839"/>
      <c r="I4" s="839"/>
      <c r="J4" s="839"/>
      <c r="K4" s="839"/>
      <c r="L4" s="840"/>
      <c r="M4" s="554"/>
      <c r="N4" s="554"/>
      <c r="O4" s="554"/>
      <c r="P4" s="554"/>
      <c r="Q4" s="554"/>
    </row>
    <row r="5" spans="1:17" ht="9.75" customHeight="1" x14ac:dyDescent="0.2">
      <c r="A5" s="823" t="s">
        <v>6</v>
      </c>
      <c r="B5" s="824"/>
      <c r="C5" s="824"/>
      <c r="D5" s="824"/>
      <c r="E5" s="824"/>
      <c r="F5" s="532" t="s">
        <v>7</v>
      </c>
      <c r="G5" s="1077" t="s">
        <v>9</v>
      </c>
      <c r="H5" s="1078"/>
      <c r="I5" s="1078"/>
      <c r="J5" s="1078"/>
      <c r="K5" s="1079"/>
      <c r="L5" s="1" t="s">
        <v>7</v>
      </c>
      <c r="M5" s="554"/>
      <c r="N5" s="554"/>
      <c r="O5" s="554"/>
      <c r="P5" s="554"/>
      <c r="Q5" s="554"/>
    </row>
    <row r="6" spans="1:17" ht="15" customHeight="1" x14ac:dyDescent="0.2">
      <c r="A6" s="1008" t="s">
        <v>474</v>
      </c>
      <c r="B6" s="1013"/>
      <c r="C6" s="1013"/>
      <c r="D6" s="1013"/>
      <c r="E6" s="1013"/>
      <c r="F6" s="555" t="s">
        <v>499</v>
      </c>
      <c r="G6" s="1008" t="s">
        <v>559</v>
      </c>
      <c r="H6" s="1013"/>
      <c r="I6" s="1013"/>
      <c r="J6" s="1013"/>
      <c r="K6" s="1009"/>
      <c r="L6" s="555" t="s">
        <v>406</v>
      </c>
      <c r="M6" s="554"/>
      <c r="N6" s="554"/>
      <c r="O6" s="554"/>
      <c r="P6" s="554"/>
      <c r="Q6" s="554"/>
    </row>
    <row r="7" spans="1:17" ht="9.75" customHeight="1" x14ac:dyDescent="0.2">
      <c r="A7" s="1014" t="s">
        <v>8</v>
      </c>
      <c r="B7" s="1015"/>
      <c r="C7" s="1015"/>
      <c r="D7" s="1015"/>
      <c r="E7" s="1015"/>
      <c r="F7" s="560" t="s">
        <v>7</v>
      </c>
      <c r="G7" s="1002"/>
      <c r="H7" s="1003"/>
      <c r="I7" s="1003"/>
      <c r="J7" s="1003"/>
      <c r="K7" s="1003"/>
      <c r="L7" s="1004"/>
      <c r="M7" s="554"/>
      <c r="N7" s="554"/>
      <c r="O7" s="554"/>
      <c r="P7" s="554"/>
      <c r="Q7" s="554"/>
    </row>
    <row r="8" spans="1:17" ht="15" customHeight="1" x14ac:dyDescent="0.2">
      <c r="A8" s="1008" t="s">
        <v>505</v>
      </c>
      <c r="B8" s="1013"/>
      <c r="C8" s="1013"/>
      <c r="D8" s="1013"/>
      <c r="E8" s="1013"/>
      <c r="F8" s="555" t="s">
        <v>406</v>
      </c>
      <c r="G8" s="1005"/>
      <c r="H8" s="1006"/>
      <c r="I8" s="1006"/>
      <c r="J8" s="1006"/>
      <c r="K8" s="1006"/>
      <c r="L8" s="1007"/>
      <c r="M8" s="554"/>
      <c r="N8" s="554"/>
      <c r="O8" s="554"/>
      <c r="P8" s="554"/>
      <c r="Q8" s="554"/>
    </row>
    <row r="9" spans="1:17" ht="4.5" customHeight="1" x14ac:dyDescent="0.2">
      <c r="A9" s="998"/>
      <c r="B9" s="999"/>
      <c r="C9" s="999"/>
      <c r="D9" s="999"/>
      <c r="E9" s="999"/>
      <c r="F9" s="999"/>
      <c r="G9" s="999"/>
      <c r="H9" s="999"/>
      <c r="I9" s="999"/>
      <c r="J9" s="999"/>
      <c r="K9" s="999"/>
      <c r="L9" s="1000"/>
      <c r="M9" s="554"/>
      <c r="N9" s="554"/>
      <c r="O9" s="554"/>
      <c r="P9" s="554"/>
      <c r="Q9" s="554"/>
    </row>
    <row r="10" spans="1:17" ht="12" customHeight="1" x14ac:dyDescent="0.2">
      <c r="A10" s="533"/>
      <c r="B10" s="132"/>
      <c r="C10" s="1064"/>
      <c r="D10" s="1065"/>
      <c r="E10" s="1066"/>
      <c r="F10" s="534"/>
      <c r="G10" s="570" t="s">
        <v>129</v>
      </c>
      <c r="H10" s="535" t="s">
        <v>129</v>
      </c>
      <c r="I10" s="536"/>
      <c r="J10" s="537" t="s">
        <v>129</v>
      </c>
      <c r="K10" s="538"/>
      <c r="L10" s="535" t="s">
        <v>135</v>
      </c>
      <c r="M10" s="554"/>
      <c r="N10" s="554"/>
      <c r="O10" s="554"/>
      <c r="P10" s="554"/>
      <c r="Q10" s="554"/>
    </row>
    <row r="11" spans="1:17" ht="12" customHeight="1" x14ac:dyDescent="0.2">
      <c r="A11" s="533"/>
      <c r="B11" s="132"/>
      <c r="C11" s="1067"/>
      <c r="D11" s="1068"/>
      <c r="E11" s="1069"/>
      <c r="F11" s="534" t="s">
        <v>130</v>
      </c>
      <c r="G11" s="570">
        <v>2020</v>
      </c>
      <c r="H11" s="534">
        <v>2021</v>
      </c>
      <c r="I11" s="570" t="s">
        <v>63</v>
      </c>
      <c r="J11" s="539">
        <v>2022</v>
      </c>
      <c r="K11" s="571" t="s">
        <v>131</v>
      </c>
      <c r="L11" s="534" t="s">
        <v>136</v>
      </c>
      <c r="M11" s="554"/>
      <c r="N11" s="554"/>
      <c r="O11" s="554"/>
      <c r="P11" s="554"/>
      <c r="Q11" s="554"/>
    </row>
    <row r="12" spans="1:17" ht="12" customHeight="1" x14ac:dyDescent="0.2">
      <c r="A12" s="534" t="s">
        <v>61</v>
      </c>
      <c r="B12" s="508" t="s">
        <v>29</v>
      </c>
      <c r="C12" s="1070" t="s">
        <v>124</v>
      </c>
      <c r="D12" s="1071"/>
      <c r="E12" s="1072"/>
      <c r="F12" s="534" t="s">
        <v>132</v>
      </c>
      <c r="G12" s="534" t="s">
        <v>133</v>
      </c>
      <c r="H12" s="534" t="s">
        <v>62</v>
      </c>
      <c r="I12" s="570" t="s">
        <v>442</v>
      </c>
      <c r="J12" s="539" t="s">
        <v>62</v>
      </c>
      <c r="K12" s="571" t="s">
        <v>130</v>
      </c>
      <c r="L12" s="84" t="s">
        <v>144</v>
      </c>
      <c r="M12" s="554"/>
      <c r="N12" s="554"/>
      <c r="O12" s="554"/>
      <c r="P12" s="554"/>
      <c r="Q12" s="554"/>
    </row>
    <row r="13" spans="1:17" ht="12" customHeight="1" x14ac:dyDescent="0.2">
      <c r="A13" s="534" t="s">
        <v>7</v>
      </c>
      <c r="B13" s="508" t="s">
        <v>2</v>
      </c>
      <c r="C13" s="1067"/>
      <c r="D13" s="1068"/>
      <c r="E13" s="1069"/>
      <c r="F13" s="534" t="s">
        <v>125</v>
      </c>
      <c r="G13" s="540" t="s">
        <v>460</v>
      </c>
      <c r="H13" s="534" t="s">
        <v>10</v>
      </c>
      <c r="I13" s="375" t="s">
        <v>463</v>
      </c>
      <c r="J13" s="539" t="s">
        <v>10</v>
      </c>
      <c r="K13" s="541" t="s">
        <v>461</v>
      </c>
      <c r="L13" s="81" t="s">
        <v>145</v>
      </c>
      <c r="M13" s="554"/>
      <c r="N13" s="554"/>
      <c r="O13" s="554"/>
      <c r="P13" s="554"/>
      <c r="Q13" s="554"/>
    </row>
    <row r="14" spans="1:17" ht="10.5" customHeight="1" x14ac:dyDescent="0.2">
      <c r="A14" s="520" t="s">
        <v>11</v>
      </c>
      <c r="B14" s="150" t="s">
        <v>12</v>
      </c>
      <c r="C14" s="994" t="s">
        <v>13</v>
      </c>
      <c r="D14" s="1073"/>
      <c r="E14" s="995"/>
      <c r="F14" s="520" t="s">
        <v>14</v>
      </c>
      <c r="G14" s="520" t="s">
        <v>15</v>
      </c>
      <c r="H14" s="528" t="s">
        <v>16</v>
      </c>
      <c r="I14" s="528" t="s">
        <v>17</v>
      </c>
      <c r="J14" s="531" t="s">
        <v>18</v>
      </c>
      <c r="K14" s="527" t="s">
        <v>19</v>
      </c>
      <c r="L14" s="520" t="s">
        <v>71</v>
      </c>
      <c r="M14" s="554"/>
      <c r="N14" s="554"/>
      <c r="O14" s="554"/>
      <c r="P14" s="554"/>
      <c r="Q14" s="554"/>
    </row>
    <row r="15" spans="1:17" ht="4.5" customHeight="1" x14ac:dyDescent="0.2">
      <c r="A15" s="998"/>
      <c r="B15" s="999"/>
      <c r="C15" s="999"/>
      <c r="D15" s="999"/>
      <c r="E15" s="999"/>
      <c r="F15" s="999"/>
      <c r="G15" s="999"/>
      <c r="H15" s="999"/>
      <c r="I15" s="999"/>
      <c r="J15" s="999"/>
      <c r="K15" s="999"/>
      <c r="L15" s="1000"/>
      <c r="M15" s="554"/>
      <c r="N15" s="554"/>
      <c r="O15" s="554"/>
      <c r="P15" s="554"/>
      <c r="Q15" s="554"/>
    </row>
    <row r="16" spans="1:17" ht="12" customHeight="1" x14ac:dyDescent="0.2">
      <c r="A16" s="194">
        <v>1</v>
      </c>
      <c r="B16" s="205">
        <v>101</v>
      </c>
      <c r="C16" s="1074" t="s">
        <v>546</v>
      </c>
      <c r="D16" s="1075"/>
      <c r="E16" s="1076"/>
      <c r="F16" s="195"/>
      <c r="G16" s="561">
        <v>23</v>
      </c>
      <c r="H16" s="561">
        <v>23</v>
      </c>
      <c r="I16" s="197">
        <v>23</v>
      </c>
      <c r="J16" s="198">
        <f>'71-53I-ADMINISTRATION'!H43</f>
        <v>39</v>
      </c>
      <c r="K16" s="739">
        <f>'71-53I-ADMINISTRATION'!I43</f>
        <v>3218875</v>
      </c>
      <c r="L16" s="542">
        <f>J16-H16</f>
        <v>16</v>
      </c>
      <c r="M16" s="554"/>
      <c r="N16" s="554"/>
      <c r="O16" s="554"/>
      <c r="P16" s="554"/>
      <c r="Q16" s="554"/>
    </row>
    <row r="17" spans="1:17" ht="12" customHeight="1" x14ac:dyDescent="0.2">
      <c r="A17" s="194">
        <v>2</v>
      </c>
      <c r="B17" s="205">
        <v>109</v>
      </c>
      <c r="C17" s="1046" t="s">
        <v>547</v>
      </c>
      <c r="D17" s="1047"/>
      <c r="E17" s="1048"/>
      <c r="F17" s="195"/>
      <c r="G17" s="561"/>
      <c r="H17" s="561"/>
      <c r="I17" s="197"/>
      <c r="J17" s="199"/>
      <c r="K17" s="363">
        <v>2062</v>
      </c>
      <c r="L17" s="542">
        <f t="shared" ref="L17:L36" si="0">J17-H17</f>
        <v>0</v>
      </c>
      <c r="M17" s="554"/>
      <c r="N17" s="554"/>
      <c r="O17" s="554"/>
      <c r="P17" s="554"/>
      <c r="Q17" s="554"/>
    </row>
    <row r="18" spans="1:17" ht="12" customHeight="1" x14ac:dyDescent="0.2">
      <c r="A18" s="194">
        <v>3</v>
      </c>
      <c r="B18" s="205">
        <v>121</v>
      </c>
      <c r="C18" s="1046" t="s">
        <v>548</v>
      </c>
      <c r="D18" s="1047"/>
      <c r="E18" s="1048"/>
      <c r="F18" s="195"/>
      <c r="G18" s="561"/>
      <c r="H18" s="561"/>
      <c r="I18" s="197"/>
      <c r="J18" s="199"/>
      <c r="K18" s="363">
        <v>6000</v>
      </c>
      <c r="L18" s="542">
        <f t="shared" si="0"/>
        <v>0</v>
      </c>
      <c r="M18" s="554"/>
      <c r="N18" s="554"/>
      <c r="O18" s="554"/>
      <c r="P18" s="554"/>
      <c r="Q18" s="554"/>
    </row>
    <row r="19" spans="1:17" ht="12" customHeight="1" x14ac:dyDescent="0.2">
      <c r="A19" s="194">
        <v>4</v>
      </c>
      <c r="B19" s="205">
        <v>161</v>
      </c>
      <c r="C19" s="1046" t="s">
        <v>549</v>
      </c>
      <c r="D19" s="1047"/>
      <c r="E19" s="1048"/>
      <c r="F19" s="195"/>
      <c r="G19" s="561"/>
      <c r="H19" s="561"/>
      <c r="I19" s="197"/>
      <c r="J19" s="199"/>
      <c r="K19" s="363">
        <v>172800</v>
      </c>
      <c r="L19" s="542">
        <f t="shared" si="0"/>
        <v>0</v>
      </c>
      <c r="M19" s="554"/>
      <c r="N19" s="666"/>
      <c r="O19" s="554"/>
      <c r="P19" s="554"/>
      <c r="Q19" s="554"/>
    </row>
    <row r="20" spans="1:17" ht="12" customHeight="1" x14ac:dyDescent="0.2">
      <c r="A20" s="194">
        <v>5</v>
      </c>
      <c r="B20" s="205">
        <v>171</v>
      </c>
      <c r="C20" s="1046" t="s">
        <v>550</v>
      </c>
      <c r="D20" s="1047"/>
      <c r="E20" s="1048"/>
      <c r="F20" s="195"/>
      <c r="G20" s="561"/>
      <c r="H20" s="561"/>
      <c r="I20" s="197"/>
      <c r="J20" s="199"/>
      <c r="K20" s="363">
        <v>3375</v>
      </c>
      <c r="L20" s="542">
        <f t="shared" si="0"/>
        <v>0</v>
      </c>
      <c r="M20" s="554"/>
      <c r="N20" s="554"/>
      <c r="O20" s="554"/>
      <c r="P20" s="554"/>
      <c r="Q20" s="554"/>
    </row>
    <row r="21" spans="1:17" ht="12" customHeight="1" x14ac:dyDescent="0.2">
      <c r="A21" s="194">
        <v>6</v>
      </c>
      <c r="B21" s="205">
        <v>181</v>
      </c>
      <c r="C21" s="1046" t="s">
        <v>551</v>
      </c>
      <c r="D21" s="1047"/>
      <c r="E21" s="1048"/>
      <c r="F21" s="195"/>
      <c r="G21" s="561"/>
      <c r="H21" s="561"/>
      <c r="I21" s="197"/>
      <c r="J21" s="199"/>
      <c r="K21" s="363">
        <v>425</v>
      </c>
      <c r="L21" s="542">
        <f t="shared" si="0"/>
        <v>0</v>
      </c>
      <c r="M21" s="554"/>
      <c r="N21" s="554"/>
      <c r="O21" s="554"/>
      <c r="P21" s="554"/>
      <c r="Q21" s="554"/>
    </row>
    <row r="22" spans="1:17" ht="12" customHeight="1" x14ac:dyDescent="0.2">
      <c r="A22" s="194">
        <v>7</v>
      </c>
      <c r="B22" s="728">
        <v>109</v>
      </c>
      <c r="C22" s="1176" t="s">
        <v>775</v>
      </c>
      <c r="D22" s="1177"/>
      <c r="E22" s="1178"/>
      <c r="F22" s="195"/>
      <c r="G22" s="561"/>
      <c r="H22" s="561"/>
      <c r="I22" s="197"/>
      <c r="J22" s="199"/>
      <c r="K22" s="363">
        <v>8275</v>
      </c>
      <c r="L22" s="542">
        <f t="shared" si="0"/>
        <v>0</v>
      </c>
      <c r="M22" s="729"/>
      <c r="N22" s="554"/>
      <c r="O22" s="554"/>
      <c r="P22" s="554"/>
      <c r="Q22" s="554"/>
    </row>
    <row r="23" spans="1:17" ht="12" customHeight="1" x14ac:dyDescent="0.2">
      <c r="A23" s="194">
        <v>8</v>
      </c>
      <c r="B23" s="205">
        <v>109</v>
      </c>
      <c r="C23" s="1046" t="s">
        <v>553</v>
      </c>
      <c r="D23" s="1047"/>
      <c r="E23" s="1048"/>
      <c r="F23" s="195"/>
      <c r="G23" s="561"/>
      <c r="H23" s="561"/>
      <c r="I23" s="197"/>
      <c r="J23" s="199"/>
      <c r="K23" s="363"/>
      <c r="L23" s="542">
        <f t="shared" si="0"/>
        <v>0</v>
      </c>
      <c r="M23" s="554"/>
      <c r="N23" s="554"/>
      <c r="O23" s="554"/>
      <c r="P23" s="554"/>
      <c r="Q23" s="554"/>
    </row>
    <row r="24" spans="1:17" ht="12" customHeight="1" x14ac:dyDescent="0.2">
      <c r="A24" s="194"/>
      <c r="B24" s="205"/>
      <c r="C24" s="1046"/>
      <c r="D24" s="1047"/>
      <c r="E24" s="1048"/>
      <c r="F24" s="195"/>
      <c r="G24" s="561"/>
      <c r="H24" s="561"/>
      <c r="I24" s="197"/>
      <c r="J24" s="199"/>
      <c r="K24" s="363"/>
      <c r="L24" s="542">
        <f t="shared" si="0"/>
        <v>0</v>
      </c>
      <c r="M24" s="554"/>
      <c r="N24" s="554"/>
      <c r="O24" s="554"/>
      <c r="P24" s="554"/>
      <c r="Q24" s="554"/>
    </row>
    <row r="25" spans="1:17" ht="12" customHeight="1" x14ac:dyDescent="0.2">
      <c r="A25" s="194"/>
      <c r="B25" s="205"/>
      <c r="C25" s="1046"/>
      <c r="D25" s="1047"/>
      <c r="E25" s="1048"/>
      <c r="F25" s="195"/>
      <c r="G25" s="561"/>
      <c r="H25" s="561"/>
      <c r="I25" s="197"/>
      <c r="J25" s="199"/>
      <c r="K25" s="363"/>
      <c r="L25" s="542">
        <f t="shared" si="0"/>
        <v>0</v>
      </c>
      <c r="M25" s="554"/>
      <c r="N25" s="554"/>
      <c r="O25" s="554"/>
      <c r="P25" s="554"/>
      <c r="Q25" s="554"/>
    </row>
    <row r="26" spans="1:17" ht="12" customHeight="1" x14ac:dyDescent="0.2">
      <c r="A26" s="194"/>
      <c r="B26" s="205"/>
      <c r="C26" s="1046"/>
      <c r="D26" s="1047"/>
      <c r="E26" s="1048"/>
      <c r="F26" s="195"/>
      <c r="G26" s="561"/>
      <c r="H26" s="561"/>
      <c r="I26" s="197"/>
      <c r="J26" s="199"/>
      <c r="K26" s="363"/>
      <c r="L26" s="542">
        <f t="shared" si="0"/>
        <v>0</v>
      </c>
      <c r="M26" s="554"/>
      <c r="N26" s="554"/>
      <c r="O26" s="554"/>
      <c r="P26" s="554"/>
      <c r="Q26" s="554"/>
    </row>
    <row r="27" spans="1:17" ht="12" customHeight="1" x14ac:dyDescent="0.2">
      <c r="A27" s="194"/>
      <c r="B27" s="205"/>
      <c r="C27" s="1046"/>
      <c r="D27" s="1047"/>
      <c r="E27" s="1048"/>
      <c r="F27" s="195"/>
      <c r="G27" s="561"/>
      <c r="H27" s="561"/>
      <c r="I27" s="197"/>
      <c r="J27" s="199"/>
      <c r="K27" s="363"/>
      <c r="L27" s="542">
        <f t="shared" si="0"/>
        <v>0</v>
      </c>
      <c r="M27" s="554"/>
      <c r="N27" s="554"/>
      <c r="O27" s="554"/>
      <c r="P27" s="554"/>
      <c r="Q27" s="554"/>
    </row>
    <row r="28" spans="1:17" ht="12" customHeight="1" x14ac:dyDescent="0.2">
      <c r="A28" s="194"/>
      <c r="B28" s="205"/>
      <c r="C28" s="1046"/>
      <c r="D28" s="1047"/>
      <c r="E28" s="1048"/>
      <c r="F28" s="195"/>
      <c r="G28" s="561"/>
      <c r="H28" s="561"/>
      <c r="I28" s="197"/>
      <c r="J28" s="199"/>
      <c r="K28" s="363"/>
      <c r="L28" s="542">
        <f t="shared" si="0"/>
        <v>0</v>
      </c>
      <c r="M28" s="554"/>
      <c r="N28" s="554"/>
      <c r="O28" s="554"/>
      <c r="P28" s="554"/>
      <c r="Q28" s="554"/>
    </row>
    <row r="29" spans="1:17" ht="12" customHeight="1" x14ac:dyDescent="0.2">
      <c r="A29" s="194"/>
      <c r="B29" s="205"/>
      <c r="C29" s="1046"/>
      <c r="D29" s="1047"/>
      <c r="E29" s="1048"/>
      <c r="F29" s="195"/>
      <c r="G29" s="561"/>
      <c r="H29" s="561"/>
      <c r="I29" s="197"/>
      <c r="J29" s="199"/>
      <c r="K29" s="363"/>
      <c r="L29" s="542">
        <f t="shared" si="0"/>
        <v>0</v>
      </c>
      <c r="M29" s="554"/>
      <c r="N29" s="554"/>
      <c r="O29" s="554"/>
      <c r="P29" s="554"/>
      <c r="Q29" s="554"/>
    </row>
    <row r="30" spans="1:17" ht="12" customHeight="1" x14ac:dyDescent="0.2">
      <c r="A30" s="194"/>
      <c r="B30" s="205"/>
      <c r="C30" s="1046"/>
      <c r="D30" s="1047"/>
      <c r="E30" s="1048"/>
      <c r="F30" s="195"/>
      <c r="G30" s="561"/>
      <c r="H30" s="561"/>
      <c r="I30" s="197"/>
      <c r="J30" s="199"/>
      <c r="K30" s="363"/>
      <c r="L30" s="542">
        <f t="shared" si="0"/>
        <v>0</v>
      </c>
      <c r="M30" s="554"/>
      <c r="N30" s="554"/>
      <c r="O30" s="554"/>
      <c r="P30" s="554"/>
      <c r="Q30" s="554"/>
    </row>
    <row r="31" spans="1:17" ht="12" customHeight="1" x14ac:dyDescent="0.2">
      <c r="A31" s="194"/>
      <c r="B31" s="205"/>
      <c r="C31" s="1046"/>
      <c r="D31" s="1047"/>
      <c r="E31" s="1048"/>
      <c r="F31" s="195"/>
      <c r="G31" s="561"/>
      <c r="H31" s="561"/>
      <c r="I31" s="197"/>
      <c r="J31" s="199"/>
      <c r="K31" s="363"/>
      <c r="L31" s="542">
        <f t="shared" si="0"/>
        <v>0</v>
      </c>
      <c r="M31" s="554"/>
      <c r="N31" s="554"/>
      <c r="O31" s="554"/>
      <c r="P31" s="554"/>
      <c r="Q31" s="554"/>
    </row>
    <row r="32" spans="1:17" ht="12" customHeight="1" x14ac:dyDescent="0.2">
      <c r="A32" s="194"/>
      <c r="B32" s="205"/>
      <c r="C32" s="1046"/>
      <c r="D32" s="1047"/>
      <c r="E32" s="1048"/>
      <c r="F32" s="195"/>
      <c r="G32" s="561"/>
      <c r="H32" s="561"/>
      <c r="I32" s="197"/>
      <c r="J32" s="199"/>
      <c r="K32" s="363"/>
      <c r="L32" s="542">
        <f t="shared" si="0"/>
        <v>0</v>
      </c>
      <c r="M32" s="554"/>
      <c r="N32" s="554"/>
      <c r="O32" s="554"/>
      <c r="P32" s="554"/>
      <c r="Q32" s="554"/>
    </row>
    <row r="33" spans="1:17" ht="12" customHeight="1" x14ac:dyDescent="0.2">
      <c r="A33" s="194"/>
      <c r="B33" s="205"/>
      <c r="C33" s="1046"/>
      <c r="D33" s="1047"/>
      <c r="E33" s="1048"/>
      <c r="F33" s="195"/>
      <c r="G33" s="561"/>
      <c r="H33" s="561"/>
      <c r="I33" s="197"/>
      <c r="J33" s="199"/>
      <c r="K33" s="363"/>
      <c r="L33" s="542">
        <f>J33-H33</f>
        <v>0</v>
      </c>
      <c r="M33" s="554"/>
      <c r="N33" s="554"/>
      <c r="O33" s="554"/>
      <c r="P33" s="554"/>
      <c r="Q33" s="554"/>
    </row>
    <row r="34" spans="1:17" ht="12" customHeight="1" x14ac:dyDescent="0.2">
      <c r="A34" s="194"/>
      <c r="B34" s="205"/>
      <c r="C34" s="1046"/>
      <c r="D34" s="1047"/>
      <c r="E34" s="1048"/>
      <c r="F34" s="195"/>
      <c r="G34" s="561"/>
      <c r="H34" s="561"/>
      <c r="I34" s="197"/>
      <c r="J34" s="199"/>
      <c r="K34" s="363"/>
      <c r="L34" s="542">
        <f t="shared" si="0"/>
        <v>0</v>
      </c>
      <c r="M34" s="554"/>
      <c r="N34" s="554"/>
      <c r="O34" s="554"/>
      <c r="P34" s="554"/>
      <c r="Q34" s="554"/>
    </row>
    <row r="35" spans="1:17" ht="12" customHeight="1" x14ac:dyDescent="0.2">
      <c r="A35" s="194"/>
      <c r="B35" s="205"/>
      <c r="C35" s="1046"/>
      <c r="D35" s="1047"/>
      <c r="E35" s="1048"/>
      <c r="F35" s="195"/>
      <c r="G35" s="561"/>
      <c r="H35" s="561"/>
      <c r="I35" s="197"/>
      <c r="J35" s="199"/>
      <c r="K35" s="363"/>
      <c r="L35" s="542">
        <f t="shared" si="0"/>
        <v>0</v>
      </c>
      <c r="M35" s="554"/>
      <c r="N35" s="554"/>
      <c r="O35" s="554"/>
      <c r="P35" s="554"/>
      <c r="Q35" s="554"/>
    </row>
    <row r="36" spans="1:17" ht="12" customHeight="1" x14ac:dyDescent="0.2">
      <c r="A36" s="200"/>
      <c r="B36" s="206"/>
      <c r="C36" s="1049"/>
      <c r="D36" s="1050"/>
      <c r="E36" s="1051"/>
      <c r="F36" s="201"/>
      <c r="G36" s="202"/>
      <c r="H36" s="202"/>
      <c r="I36" s="203"/>
      <c r="J36" s="204"/>
      <c r="K36" s="364"/>
      <c r="L36" s="543">
        <f t="shared" si="0"/>
        <v>0</v>
      </c>
      <c r="M36" s="554"/>
      <c r="N36" s="554"/>
      <c r="O36" s="554"/>
      <c r="P36" s="554"/>
      <c r="Q36" s="554"/>
    </row>
    <row r="37" spans="1:17" ht="12.95" customHeight="1" x14ac:dyDescent="0.2">
      <c r="A37" s="1052" t="s">
        <v>126</v>
      </c>
      <c r="B37" s="1053"/>
      <c r="C37" s="1053"/>
      <c r="D37" s="1053"/>
      <c r="E37" s="1054"/>
      <c r="F37" s="1055"/>
      <c r="G37" s="85">
        <f t="shared" ref="G37:J37" si="1">SUM(G16:G36)</f>
        <v>23</v>
      </c>
      <c r="H37" s="85">
        <f t="shared" si="1"/>
        <v>23</v>
      </c>
      <c r="I37" s="264">
        <f t="shared" si="1"/>
        <v>23</v>
      </c>
      <c r="J37" s="265">
        <f t="shared" si="1"/>
        <v>39</v>
      </c>
      <c r="K37" s="86">
        <f>SUM(K16:K36)</f>
        <v>3411812</v>
      </c>
      <c r="L37" s="85">
        <f>SUM(L16:L36)</f>
        <v>16</v>
      </c>
      <c r="M37" s="554"/>
      <c r="N37" s="554"/>
      <c r="O37" s="554"/>
      <c r="P37" s="554"/>
      <c r="Q37" s="554"/>
    </row>
    <row r="38" spans="1:17" ht="12.95" customHeight="1" x14ac:dyDescent="0.2">
      <c r="A38" s="570"/>
      <c r="B38" s="507"/>
      <c r="C38" s="1058" t="s">
        <v>137</v>
      </c>
      <c r="D38" s="1059"/>
      <c r="E38" s="1060"/>
      <c r="F38" s="1056"/>
      <c r="G38" s="1089"/>
      <c r="H38" s="1089"/>
      <c r="I38" s="1089"/>
      <c r="J38" s="1090"/>
      <c r="K38" s="562">
        <v>698</v>
      </c>
      <c r="L38" s="1095"/>
      <c r="M38" s="554"/>
      <c r="N38" s="554"/>
      <c r="O38" s="554"/>
      <c r="P38" s="554"/>
      <c r="Q38" s="554"/>
    </row>
    <row r="39" spans="1:17" ht="12.95" customHeight="1" x14ac:dyDescent="0.2">
      <c r="A39" s="570"/>
      <c r="B39" s="507"/>
      <c r="C39" s="1058" t="s">
        <v>138</v>
      </c>
      <c r="D39" s="1059"/>
      <c r="E39" s="1060"/>
      <c r="F39" s="1056"/>
      <c r="G39" s="1091"/>
      <c r="H39" s="1091"/>
      <c r="I39" s="1091"/>
      <c r="J39" s="1092"/>
      <c r="K39" s="562">
        <v>149</v>
      </c>
      <c r="L39" s="1096"/>
      <c r="M39" s="554"/>
      <c r="N39" s="554"/>
      <c r="O39" s="554"/>
      <c r="P39" s="554"/>
      <c r="Q39" s="554"/>
    </row>
    <row r="40" spans="1:17" ht="12.95" customHeight="1" x14ac:dyDescent="0.2">
      <c r="A40" s="570"/>
      <c r="B40" s="507"/>
      <c r="C40" s="1058" t="s">
        <v>426</v>
      </c>
      <c r="D40" s="1059"/>
      <c r="E40" s="1060"/>
      <c r="F40" s="1056"/>
      <c r="G40" s="1091"/>
      <c r="H40" s="1091"/>
      <c r="I40" s="1091"/>
      <c r="J40" s="1092"/>
      <c r="K40" s="562">
        <v>-12069</v>
      </c>
      <c r="L40" s="1096"/>
      <c r="M40" s="554"/>
      <c r="N40" s="554"/>
      <c r="O40" s="554"/>
      <c r="P40" s="554"/>
      <c r="Q40" s="554"/>
    </row>
    <row r="41" spans="1:17" ht="12.95" customHeight="1" thickBot="1" x14ac:dyDescent="0.25">
      <c r="A41" s="570"/>
      <c r="B41" s="507"/>
      <c r="C41" s="1039" t="s">
        <v>139</v>
      </c>
      <c r="D41" s="1039"/>
      <c r="E41" s="1040"/>
      <c r="F41" s="1057"/>
      <c r="G41" s="1093"/>
      <c r="H41" s="1093"/>
      <c r="I41" s="1093"/>
      <c r="J41" s="1094"/>
      <c r="K41" s="544">
        <f>SUM(K37:K40)</f>
        <v>3400590</v>
      </c>
      <c r="L41" s="1097"/>
      <c r="M41" s="554"/>
      <c r="N41" s="554"/>
      <c r="O41" s="554"/>
      <c r="P41" s="554"/>
      <c r="Q41" s="554"/>
    </row>
    <row r="42" spans="1:17" ht="12" customHeight="1" x14ac:dyDescent="0.2">
      <c r="A42" s="1041" t="s">
        <v>140</v>
      </c>
      <c r="B42" s="1042"/>
      <c r="C42" s="1042"/>
      <c r="D42" s="1042"/>
      <c r="E42" s="1042"/>
      <c r="F42" s="1042"/>
      <c r="G42" s="1042"/>
      <c r="H42" s="1042"/>
      <c r="I42" s="1042"/>
      <c r="J42" s="1042"/>
      <c r="K42" s="1042"/>
      <c r="L42" s="1043"/>
      <c r="M42" s="554"/>
      <c r="N42" s="554"/>
      <c r="O42" s="554"/>
      <c r="P42" s="554"/>
      <c r="Q42" s="554"/>
    </row>
    <row r="43" spans="1:17" ht="12.6" customHeight="1" x14ac:dyDescent="0.2">
      <c r="A43" s="301"/>
      <c r="B43" s="1044"/>
      <c r="C43" s="1045"/>
      <c r="D43" s="1061" t="s">
        <v>448</v>
      </c>
      <c r="E43" s="1062"/>
      <c r="F43" s="1061" t="s">
        <v>451</v>
      </c>
      <c r="G43" s="1063"/>
      <c r="H43" s="1063"/>
      <c r="I43" s="1037" t="s">
        <v>456</v>
      </c>
      <c r="J43" s="1038"/>
      <c r="K43" s="300" t="s">
        <v>98</v>
      </c>
      <c r="L43" s="300" t="s">
        <v>98</v>
      </c>
      <c r="M43" s="554"/>
      <c r="N43" s="554"/>
      <c r="O43" s="554"/>
      <c r="P43" s="554"/>
      <c r="Q43" s="554"/>
    </row>
    <row r="44" spans="1:17" ht="12.6" customHeight="1" x14ac:dyDescent="0.2">
      <c r="A44" s="301" t="s">
        <v>61</v>
      </c>
      <c r="B44" s="1022"/>
      <c r="C44" s="1023"/>
      <c r="D44" s="296" t="s">
        <v>3</v>
      </c>
      <c r="E44" s="511" t="s">
        <v>3</v>
      </c>
      <c r="F44" s="322" t="s">
        <v>62</v>
      </c>
      <c r="G44" s="323" t="s">
        <v>26</v>
      </c>
      <c r="H44" s="511" t="s">
        <v>63</v>
      </c>
      <c r="I44" s="324" t="s">
        <v>62</v>
      </c>
      <c r="J44" s="325" t="s">
        <v>6</v>
      </c>
      <c r="K44" s="512" t="s">
        <v>141</v>
      </c>
      <c r="L44" s="326" t="s">
        <v>142</v>
      </c>
      <c r="M44" s="554"/>
      <c r="N44" s="554"/>
      <c r="O44" s="554"/>
      <c r="P44" s="554"/>
      <c r="Q44" s="554"/>
    </row>
    <row r="45" spans="1:17" ht="12.6" customHeight="1" x14ac:dyDescent="0.2">
      <c r="A45" s="301" t="s">
        <v>7</v>
      </c>
      <c r="B45" s="1022" t="s">
        <v>64</v>
      </c>
      <c r="C45" s="1023"/>
      <c r="D45" s="301" t="s">
        <v>10</v>
      </c>
      <c r="E45" s="511" t="s">
        <v>31</v>
      </c>
      <c r="F45" s="301" t="s">
        <v>10</v>
      </c>
      <c r="G45" s="301" t="s">
        <v>31</v>
      </c>
      <c r="H45" s="511" t="s">
        <v>442</v>
      </c>
      <c r="I45" s="327" t="s">
        <v>10</v>
      </c>
      <c r="J45" s="328" t="s">
        <v>66</v>
      </c>
      <c r="K45" s="329" t="s">
        <v>143</v>
      </c>
      <c r="L45" s="330" t="s">
        <v>144</v>
      </c>
      <c r="M45" s="554"/>
      <c r="N45" s="554"/>
      <c r="O45" s="554"/>
      <c r="P45" s="554"/>
      <c r="Q45" s="554"/>
    </row>
    <row r="46" spans="1:17" ht="12.6" customHeight="1" x14ac:dyDescent="0.2">
      <c r="A46" s="301"/>
      <c r="B46" s="1024"/>
      <c r="C46" s="1025"/>
      <c r="D46" s="331" t="s">
        <v>460</v>
      </c>
      <c r="E46" s="332"/>
      <c r="F46" s="301"/>
      <c r="G46" s="301"/>
      <c r="H46" s="376" t="s">
        <v>463</v>
      </c>
      <c r="I46" s="327"/>
      <c r="J46" s="333"/>
      <c r="K46" s="334" t="s">
        <v>145</v>
      </c>
      <c r="L46" s="335" t="s">
        <v>134</v>
      </c>
      <c r="M46" s="554"/>
      <c r="N46" s="554"/>
      <c r="O46" s="554"/>
      <c r="P46" s="554"/>
      <c r="Q46" s="554"/>
    </row>
    <row r="47" spans="1:17" ht="12.6" customHeight="1" x14ac:dyDescent="0.2">
      <c r="A47" s="276" t="s">
        <v>11</v>
      </c>
      <c r="B47" s="1026" t="s">
        <v>12</v>
      </c>
      <c r="C47" s="1027"/>
      <c r="D47" s="276" t="s">
        <v>13</v>
      </c>
      <c r="E47" s="513" t="s">
        <v>14</v>
      </c>
      <c r="F47" s="276" t="s">
        <v>15</v>
      </c>
      <c r="G47" s="276" t="s">
        <v>16</v>
      </c>
      <c r="H47" s="513" t="s">
        <v>17</v>
      </c>
      <c r="I47" s="336" t="s">
        <v>18</v>
      </c>
      <c r="J47" s="337" t="s">
        <v>19</v>
      </c>
      <c r="K47" s="514" t="s">
        <v>71</v>
      </c>
      <c r="L47" s="276" t="s">
        <v>72</v>
      </c>
      <c r="M47" s="554"/>
      <c r="N47" s="554"/>
      <c r="O47" s="554"/>
      <c r="P47" s="554"/>
      <c r="Q47" s="554"/>
    </row>
    <row r="48" spans="1:17" ht="12.95" customHeight="1" x14ac:dyDescent="0.2">
      <c r="A48" s="305" t="s">
        <v>74</v>
      </c>
      <c r="B48" s="1028" t="s">
        <v>372</v>
      </c>
      <c r="C48" s="1029"/>
      <c r="D48" s="338"/>
      <c r="E48" s="562">
        <v>22457</v>
      </c>
      <c r="F48" s="338"/>
      <c r="G48" s="562">
        <v>10599</v>
      </c>
      <c r="H48" s="339"/>
      <c r="I48" s="745"/>
      <c r="J48" s="562"/>
      <c r="K48" s="341">
        <f>+J48-G48</f>
        <v>-10599</v>
      </c>
      <c r="L48" s="338"/>
      <c r="M48" s="554"/>
      <c r="N48" s="554"/>
      <c r="O48" s="554"/>
      <c r="P48" s="554"/>
      <c r="Q48" s="554"/>
    </row>
    <row r="49" spans="1:17" ht="12.95" customHeight="1" x14ac:dyDescent="0.2">
      <c r="A49" s="305" t="s">
        <v>75</v>
      </c>
      <c r="B49" s="1028" t="s">
        <v>373</v>
      </c>
      <c r="C49" s="1029"/>
      <c r="D49" s="210">
        <v>42</v>
      </c>
      <c r="E49" s="211">
        <v>1650218</v>
      </c>
      <c r="F49" s="210">
        <v>42</v>
      </c>
      <c r="G49" s="562">
        <v>1637413</v>
      </c>
      <c r="H49" s="212">
        <v>42</v>
      </c>
      <c r="I49" s="213">
        <v>38</v>
      </c>
      <c r="J49" s="562">
        <f>K16+K38+K39+K40</f>
        <v>3207653</v>
      </c>
      <c r="K49" s="341">
        <f t="shared" ref="K49:K60" si="2">+J49-G49</f>
        <v>1570240</v>
      </c>
      <c r="L49" s="342">
        <f>+I49-F49</f>
        <v>-4</v>
      </c>
      <c r="M49" s="554"/>
      <c r="N49" s="554"/>
      <c r="O49" s="554"/>
      <c r="P49" s="554"/>
      <c r="Q49" s="554"/>
    </row>
    <row r="50" spans="1:17" ht="12.95" customHeight="1" x14ac:dyDescent="0.2">
      <c r="A50" s="305" t="s">
        <v>76</v>
      </c>
      <c r="B50" s="1031" t="s">
        <v>374</v>
      </c>
      <c r="C50" s="1032"/>
      <c r="D50" s="210"/>
      <c r="E50" s="562"/>
      <c r="F50" s="210"/>
      <c r="G50" s="562"/>
      <c r="H50" s="212"/>
      <c r="I50" s="213"/>
      <c r="J50" s="562"/>
      <c r="K50" s="341">
        <f t="shared" si="2"/>
        <v>0</v>
      </c>
      <c r="L50" s="342">
        <f>I50-F50</f>
        <v>0</v>
      </c>
      <c r="M50" s="554"/>
      <c r="N50" s="554"/>
      <c r="O50" s="554"/>
      <c r="P50" s="662"/>
      <c r="Q50" s="554"/>
    </row>
    <row r="51" spans="1:17" ht="12.95" customHeight="1" x14ac:dyDescent="0.2">
      <c r="A51" s="305" t="s">
        <v>77</v>
      </c>
      <c r="B51" s="1028" t="s">
        <v>375</v>
      </c>
      <c r="C51" s="1029"/>
      <c r="D51" s="1030"/>
      <c r="E51" s="562">
        <v>16597</v>
      </c>
      <c r="F51" s="1080"/>
      <c r="G51" s="562">
        <v>16529</v>
      </c>
      <c r="H51" s="1086"/>
      <c r="I51" s="1179"/>
      <c r="J51" s="562">
        <f>SUM(K17,K22,K23)</f>
        <v>10337</v>
      </c>
      <c r="K51" s="341">
        <f t="shared" si="2"/>
        <v>-6192</v>
      </c>
      <c r="L51" s="1080"/>
      <c r="M51" s="554"/>
      <c r="N51" s="554"/>
      <c r="O51" s="554"/>
      <c r="P51" s="554"/>
      <c r="Q51" s="554"/>
    </row>
    <row r="52" spans="1:17" ht="12.95" customHeight="1" x14ac:dyDescent="0.2">
      <c r="A52" s="305" t="s">
        <v>78</v>
      </c>
      <c r="B52" s="1033" t="s">
        <v>428</v>
      </c>
      <c r="C52" s="1034"/>
      <c r="D52" s="1030"/>
      <c r="E52" s="562">
        <v>299684</v>
      </c>
      <c r="F52" s="1081"/>
      <c r="G52" s="562">
        <v>318000</v>
      </c>
      <c r="H52" s="1087"/>
      <c r="I52" s="1180"/>
      <c r="J52" s="562">
        <v>24000</v>
      </c>
      <c r="K52" s="341">
        <f t="shared" si="2"/>
        <v>-294000</v>
      </c>
      <c r="L52" s="1081"/>
      <c r="M52" s="554"/>
      <c r="N52" s="554"/>
      <c r="O52" s="554"/>
      <c r="P52" s="554"/>
      <c r="Q52" s="554"/>
    </row>
    <row r="53" spans="1:17" ht="12.95" customHeight="1" x14ac:dyDescent="0.2">
      <c r="A53" s="305" t="s">
        <v>79</v>
      </c>
      <c r="B53" s="1028" t="s">
        <v>376</v>
      </c>
      <c r="C53" s="1029"/>
      <c r="D53" s="1030"/>
      <c r="E53" s="562">
        <v>341371</v>
      </c>
      <c r="F53" s="1081"/>
      <c r="G53" s="562">
        <v>416814</v>
      </c>
      <c r="H53" s="1087"/>
      <c r="I53" s="1180"/>
      <c r="J53" s="562">
        <f>K19</f>
        <v>172800</v>
      </c>
      <c r="K53" s="341">
        <f t="shared" si="2"/>
        <v>-244014</v>
      </c>
      <c r="L53" s="1081"/>
      <c r="M53" s="554"/>
      <c r="N53" s="554"/>
      <c r="O53" s="554"/>
      <c r="P53" s="554"/>
      <c r="Q53" s="554"/>
    </row>
    <row r="54" spans="1:17" ht="12.95" customHeight="1" x14ac:dyDescent="0.2">
      <c r="A54" s="305" t="s">
        <v>80</v>
      </c>
      <c r="B54" s="1028" t="s">
        <v>377</v>
      </c>
      <c r="C54" s="1029"/>
      <c r="D54" s="1030"/>
      <c r="E54" s="562"/>
      <c r="F54" s="1081"/>
      <c r="G54" s="562"/>
      <c r="H54" s="1087"/>
      <c r="I54" s="1180"/>
      <c r="J54" s="562"/>
      <c r="K54" s="341">
        <f t="shared" si="2"/>
        <v>0</v>
      </c>
      <c r="L54" s="1081"/>
      <c r="M54" s="554"/>
      <c r="N54" s="554"/>
      <c r="O54" s="554"/>
      <c r="P54" s="554"/>
      <c r="Q54" s="554"/>
    </row>
    <row r="55" spans="1:17" ht="12.95" customHeight="1" x14ac:dyDescent="0.2">
      <c r="A55" s="305" t="s">
        <v>81</v>
      </c>
      <c r="B55" s="509" t="s">
        <v>378</v>
      </c>
      <c r="C55" s="510"/>
      <c r="D55" s="1030"/>
      <c r="E55" s="562">
        <v>24750</v>
      </c>
      <c r="F55" s="1081"/>
      <c r="G55" s="562">
        <v>16000</v>
      </c>
      <c r="H55" s="1087"/>
      <c r="I55" s="1180"/>
      <c r="J55" s="562">
        <v>2500</v>
      </c>
      <c r="K55" s="341">
        <f t="shared" si="2"/>
        <v>-13500</v>
      </c>
      <c r="L55" s="1081"/>
      <c r="M55" s="554"/>
      <c r="N55" s="554"/>
      <c r="O55" s="554"/>
      <c r="P55" s="554"/>
      <c r="Q55" s="554"/>
    </row>
    <row r="56" spans="1:17" ht="12.95" customHeight="1" x14ac:dyDescent="0.2">
      <c r="A56" s="305" t="s">
        <v>82</v>
      </c>
      <c r="B56" s="509" t="s">
        <v>379</v>
      </c>
      <c r="C56" s="510"/>
      <c r="D56" s="1030"/>
      <c r="E56" s="562"/>
      <c r="F56" s="1081"/>
      <c r="G56" s="562"/>
      <c r="H56" s="1087"/>
      <c r="I56" s="1180"/>
      <c r="J56" s="562"/>
      <c r="K56" s="341">
        <f t="shared" si="2"/>
        <v>0</v>
      </c>
      <c r="L56" s="1081"/>
      <c r="M56" s="554"/>
      <c r="N56" s="554"/>
      <c r="O56" s="554"/>
      <c r="P56" s="554"/>
      <c r="Q56" s="554"/>
    </row>
    <row r="57" spans="1:17" ht="12.95" customHeight="1" x14ac:dyDescent="0.2">
      <c r="A57" s="305" t="s">
        <v>83</v>
      </c>
      <c r="B57" s="1035" t="s">
        <v>399</v>
      </c>
      <c r="C57" s="1036"/>
      <c r="D57" s="1030"/>
      <c r="E57" s="562">
        <v>500</v>
      </c>
      <c r="F57" s="1081"/>
      <c r="G57" s="562">
        <v>500</v>
      </c>
      <c r="H57" s="1087"/>
      <c r="I57" s="1180"/>
      <c r="J57" s="562">
        <v>425</v>
      </c>
      <c r="K57" s="341">
        <f t="shared" si="2"/>
        <v>-75</v>
      </c>
      <c r="L57" s="1081"/>
      <c r="M57" s="554"/>
      <c r="N57" s="554"/>
      <c r="O57" s="554"/>
      <c r="P57" s="554"/>
      <c r="Q57" s="554"/>
    </row>
    <row r="58" spans="1:17" ht="12.95" customHeight="1" x14ac:dyDescent="0.2">
      <c r="A58" s="305" t="s">
        <v>146</v>
      </c>
      <c r="B58" s="1035"/>
      <c r="C58" s="1036"/>
      <c r="D58" s="1030"/>
      <c r="E58" s="562"/>
      <c r="F58" s="1081"/>
      <c r="G58" s="562"/>
      <c r="H58" s="1087"/>
      <c r="I58" s="1180"/>
      <c r="J58" s="562"/>
      <c r="K58" s="341">
        <f t="shared" si="2"/>
        <v>0</v>
      </c>
      <c r="L58" s="1081"/>
      <c r="M58" s="554"/>
      <c r="N58" s="554"/>
      <c r="O58" s="554"/>
      <c r="P58" s="554"/>
      <c r="Q58" s="554"/>
    </row>
    <row r="59" spans="1:17" ht="12.95" customHeight="1" x14ac:dyDescent="0.2">
      <c r="A59" s="305" t="s">
        <v>147</v>
      </c>
      <c r="B59" s="1020"/>
      <c r="C59" s="1021"/>
      <c r="D59" s="1030"/>
      <c r="E59" s="562"/>
      <c r="F59" s="1082"/>
      <c r="G59" s="562"/>
      <c r="H59" s="1088"/>
      <c r="I59" s="1181"/>
      <c r="J59" s="209"/>
      <c r="K59" s="341">
        <f t="shared" si="2"/>
        <v>0</v>
      </c>
      <c r="L59" s="1082"/>
      <c r="M59" s="554"/>
      <c r="N59" s="554"/>
      <c r="O59" s="554"/>
      <c r="P59" s="554"/>
      <c r="Q59" s="554"/>
    </row>
    <row r="60" spans="1:17" ht="12.95" customHeight="1" x14ac:dyDescent="0.2">
      <c r="A60" s="1017" t="s">
        <v>0</v>
      </c>
      <c r="B60" s="1018"/>
      <c r="C60" s="1019"/>
      <c r="D60" s="343">
        <f>SUM(D49:D50)</f>
        <v>42</v>
      </c>
      <c r="E60" s="343">
        <f>SUM(E48:E59)</f>
        <v>2355577</v>
      </c>
      <c r="F60" s="343">
        <f>SUM(F49:F50)</f>
        <v>42</v>
      </c>
      <c r="G60" s="343">
        <f>SUM(G48:G59)</f>
        <v>2415855</v>
      </c>
      <c r="H60" s="344">
        <f t="shared" ref="H60:I60" si="3">SUM(H49:H50)</f>
        <v>42</v>
      </c>
      <c r="I60" s="746">
        <f t="shared" si="3"/>
        <v>38</v>
      </c>
      <c r="J60" s="742">
        <f>SUM(J48:J59)</f>
        <v>3417715</v>
      </c>
      <c r="K60" s="341">
        <f t="shared" si="2"/>
        <v>1001860</v>
      </c>
      <c r="L60" s="343">
        <f>SUM(L49:L50)</f>
        <v>-4</v>
      </c>
      <c r="M60" s="554"/>
      <c r="N60" s="554"/>
      <c r="O60" s="554"/>
      <c r="P60" s="554"/>
      <c r="Q60" s="554"/>
    </row>
    <row r="61" spans="1:17" ht="9" customHeight="1" x14ac:dyDescent="0.2">
      <c r="A61" s="16" t="s">
        <v>148</v>
      </c>
      <c r="B61" s="16"/>
      <c r="I61" s="747"/>
      <c r="J61" s="747"/>
      <c r="M61" s="554"/>
      <c r="N61" s="554"/>
      <c r="O61" s="554"/>
      <c r="P61" s="554"/>
      <c r="Q61" s="554"/>
    </row>
  </sheetData>
  <mergeCells count="75">
    <mergeCell ref="A60:C60"/>
    <mergeCell ref="D51:D59"/>
    <mergeCell ref="F51:F59"/>
    <mergeCell ref="H51:H59"/>
    <mergeCell ref="I51:I59"/>
    <mergeCell ref="L51:L59"/>
    <mergeCell ref="B52:C52"/>
    <mergeCell ref="B53:C53"/>
    <mergeCell ref="B54:C54"/>
    <mergeCell ref="B57:C57"/>
    <mergeCell ref="B58:C58"/>
    <mergeCell ref="B51:C51"/>
    <mergeCell ref="B59:C59"/>
    <mergeCell ref="B46:C46"/>
    <mergeCell ref="B47:C47"/>
    <mergeCell ref="B48:C48"/>
    <mergeCell ref="B49:C49"/>
    <mergeCell ref="B50:C50"/>
    <mergeCell ref="B45:C45"/>
    <mergeCell ref="G38:J41"/>
    <mergeCell ref="L38:L41"/>
    <mergeCell ref="C39:E39"/>
    <mergeCell ref="C40:E40"/>
    <mergeCell ref="C41:E41"/>
    <mergeCell ref="A42:L42"/>
    <mergeCell ref="F37:F41"/>
    <mergeCell ref="C38:E38"/>
    <mergeCell ref="B43:C43"/>
    <mergeCell ref="D43:E43"/>
    <mergeCell ref="F43:H43"/>
    <mergeCell ref="I43:J43"/>
    <mergeCell ref="B44:C44"/>
    <mergeCell ref="C33:E33"/>
    <mergeCell ref="C34:E34"/>
    <mergeCell ref="C35:E35"/>
    <mergeCell ref="C36:E36"/>
    <mergeCell ref="A37:E37"/>
    <mergeCell ref="C32:E32"/>
    <mergeCell ref="C21:E21"/>
    <mergeCell ref="C22:E22"/>
    <mergeCell ref="C23:E23"/>
    <mergeCell ref="C24:E24"/>
    <mergeCell ref="C25:E25"/>
    <mergeCell ref="C26:E26"/>
    <mergeCell ref="C27:E27"/>
    <mergeCell ref="C28:E28"/>
    <mergeCell ref="C29:E29"/>
    <mergeCell ref="C30:E30"/>
    <mergeCell ref="C31:E31"/>
    <mergeCell ref="C20:E20"/>
    <mergeCell ref="A9:L9"/>
    <mergeCell ref="C10:E10"/>
    <mergeCell ref="C11:E11"/>
    <mergeCell ref="C12:E12"/>
    <mergeCell ref="C13:E13"/>
    <mergeCell ref="C14:E14"/>
    <mergeCell ref="A15:L15"/>
    <mergeCell ref="C16:E16"/>
    <mergeCell ref="C17:E17"/>
    <mergeCell ref="C18:E18"/>
    <mergeCell ref="C19:E19"/>
    <mergeCell ref="A7:E7"/>
    <mergeCell ref="G7:L8"/>
    <mergeCell ref="A8:E8"/>
    <mergeCell ref="A1:F1"/>
    <mergeCell ref="G1:L1"/>
    <mergeCell ref="A2:F2"/>
    <mergeCell ref="G2:L2"/>
    <mergeCell ref="A3:F3"/>
    <mergeCell ref="G3:L3"/>
    <mergeCell ref="A4:L4"/>
    <mergeCell ref="A5:E5"/>
    <mergeCell ref="G5:K5"/>
    <mergeCell ref="A6:E6"/>
    <mergeCell ref="G6:K6"/>
  </mergeCells>
  <printOptions horizontalCentered="1"/>
  <pageMargins left="0.35" right="0.35" top="0.35" bottom="0.35" header="0" footer="0"/>
  <pageSetup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76A71-D4FC-499A-ADEF-ABAB2C1A3597}">
  <sheetPr transitionEntry="1">
    <tabColor rgb="FF00B0F0"/>
    <pageSetUpPr fitToPage="1"/>
  </sheetPr>
  <dimension ref="A1:L62"/>
  <sheetViews>
    <sheetView showZeros="0" topLeftCell="A46" zoomScale="110" zoomScaleNormal="110" zoomScaleSheetLayoutView="100" workbookViewId="0">
      <selection activeCell="F21" sqref="F21"/>
    </sheetView>
  </sheetViews>
  <sheetFormatPr defaultRowHeight="12.75" x14ac:dyDescent="0.2"/>
  <cols>
    <col min="1" max="1" width="4.7109375" style="518" customWidth="1"/>
    <col min="2" max="2" width="30.7109375" style="518" customWidth="1"/>
    <col min="3" max="6" width="13.28515625" style="518" customWidth="1"/>
    <col min="7" max="7" width="12.7109375" style="518" customWidth="1"/>
    <col min="8" max="16384" width="9.140625" style="518"/>
  </cols>
  <sheetData>
    <row r="1" spans="1:12" ht="15.75" x14ac:dyDescent="0.25">
      <c r="A1" s="842" t="s">
        <v>1</v>
      </c>
      <c r="B1" s="842"/>
      <c r="C1" s="842"/>
      <c r="D1" s="842" t="s">
        <v>149</v>
      </c>
      <c r="E1" s="842"/>
      <c r="F1" s="842"/>
      <c r="G1" s="842"/>
      <c r="H1" s="554"/>
      <c r="I1" s="554"/>
      <c r="J1" s="554"/>
      <c r="K1" s="554"/>
      <c r="L1" s="554"/>
    </row>
    <row r="2" spans="1:12" ht="15.75" x14ac:dyDescent="0.25">
      <c r="A2" s="843"/>
      <c r="B2" s="843"/>
      <c r="C2" s="843"/>
      <c r="D2" s="843" t="s">
        <v>150</v>
      </c>
      <c r="E2" s="843"/>
      <c r="F2" s="843"/>
      <c r="G2" s="843"/>
      <c r="H2" s="554"/>
      <c r="I2" s="554"/>
      <c r="J2" s="554"/>
      <c r="K2" s="554"/>
      <c r="L2" s="554"/>
    </row>
    <row r="3" spans="1:12" ht="15.75" x14ac:dyDescent="0.25">
      <c r="A3" s="844" t="s">
        <v>455</v>
      </c>
      <c r="B3" s="845"/>
      <c r="C3" s="845"/>
      <c r="D3" s="845" t="s">
        <v>388</v>
      </c>
      <c r="E3" s="845"/>
      <c r="F3" s="845"/>
      <c r="G3" s="845"/>
      <c r="H3" s="554"/>
      <c r="I3" s="554"/>
      <c r="J3" s="554"/>
      <c r="K3" s="554"/>
      <c r="L3" s="554"/>
    </row>
    <row r="4" spans="1:12" ht="4.5" customHeight="1" x14ac:dyDescent="0.2">
      <c r="A4" s="838"/>
      <c r="B4" s="839"/>
      <c r="C4" s="839"/>
      <c r="D4" s="839"/>
      <c r="E4" s="839"/>
      <c r="F4" s="839"/>
      <c r="G4" s="840"/>
      <c r="H4" s="554"/>
      <c r="I4" s="554"/>
      <c r="J4" s="554"/>
      <c r="K4" s="554"/>
      <c r="L4" s="554"/>
    </row>
    <row r="5" spans="1:12" ht="9.75" customHeight="1" x14ac:dyDescent="0.2">
      <c r="A5" s="841" t="s">
        <v>6</v>
      </c>
      <c r="B5" s="841"/>
      <c r="C5" s="532" t="s">
        <v>7</v>
      </c>
      <c r="D5" s="841" t="s">
        <v>9</v>
      </c>
      <c r="E5" s="841"/>
      <c r="F5" s="841"/>
      <c r="G5" s="526" t="s">
        <v>7</v>
      </c>
      <c r="H5" s="554"/>
      <c r="I5" s="554"/>
      <c r="J5" s="554"/>
      <c r="K5" s="554"/>
      <c r="L5" s="554"/>
    </row>
    <row r="6" spans="1:12" ht="15" customHeight="1" x14ac:dyDescent="0.2">
      <c r="A6" s="1008" t="s">
        <v>597</v>
      </c>
      <c r="B6" s="1009"/>
      <c r="C6" s="555" t="s">
        <v>499</v>
      </c>
      <c r="D6" s="1010" t="s">
        <v>559</v>
      </c>
      <c r="E6" s="1011"/>
      <c r="F6" s="1012"/>
      <c r="G6" s="555" t="s">
        <v>406</v>
      </c>
      <c r="H6" s="554"/>
      <c r="I6" s="554"/>
      <c r="J6" s="554"/>
      <c r="K6" s="554"/>
      <c r="L6" s="554"/>
    </row>
    <row r="7" spans="1:12" ht="9.75" customHeight="1" x14ac:dyDescent="0.2">
      <c r="A7" s="1001" t="s">
        <v>8</v>
      </c>
      <c r="B7" s="1001"/>
      <c r="C7" s="560" t="s">
        <v>7</v>
      </c>
      <c r="D7" s="1002"/>
      <c r="E7" s="1003"/>
      <c r="F7" s="1003"/>
      <c r="G7" s="1004"/>
      <c r="H7" s="554"/>
      <c r="I7" s="554"/>
      <c r="J7" s="554"/>
      <c r="K7" s="554"/>
      <c r="L7" s="554"/>
    </row>
    <row r="8" spans="1:12" ht="15" customHeight="1" x14ac:dyDescent="0.2">
      <c r="A8" s="1008" t="s">
        <v>554</v>
      </c>
      <c r="B8" s="1009"/>
      <c r="C8" s="555" t="s">
        <v>406</v>
      </c>
      <c r="D8" s="1005"/>
      <c r="E8" s="1006"/>
      <c r="F8" s="1006"/>
      <c r="G8" s="1007"/>
      <c r="H8" s="554"/>
      <c r="I8" s="554"/>
      <c r="J8" s="554"/>
      <c r="K8" s="554"/>
      <c r="L8" s="554"/>
    </row>
    <row r="9" spans="1:12" ht="4.5" customHeight="1" x14ac:dyDescent="0.2">
      <c r="A9" s="998"/>
      <c r="B9" s="999"/>
      <c r="C9" s="999"/>
      <c r="D9" s="999"/>
      <c r="E9" s="999"/>
      <c r="F9" s="999"/>
      <c r="G9" s="1000"/>
      <c r="H9" s="554"/>
      <c r="I9" s="554"/>
      <c r="J9" s="554"/>
      <c r="K9" s="554"/>
      <c r="L9" s="554"/>
    </row>
    <row r="10" spans="1:12" ht="11.25" customHeight="1" x14ac:dyDescent="0.2">
      <c r="A10" s="522"/>
      <c r="B10" s="522"/>
      <c r="C10" s="269" t="s">
        <v>448</v>
      </c>
      <c r="D10" s="269" t="s">
        <v>451</v>
      </c>
      <c r="E10" s="574" t="s">
        <v>451</v>
      </c>
      <c r="F10" s="271" t="s">
        <v>456</v>
      </c>
      <c r="G10" s="525" t="s">
        <v>24</v>
      </c>
      <c r="H10" s="554"/>
      <c r="I10" s="554"/>
      <c r="J10" s="554"/>
      <c r="K10" s="554"/>
      <c r="L10" s="554"/>
    </row>
    <row r="11" spans="1:12" ht="11.25" customHeight="1" x14ac:dyDescent="0.2">
      <c r="A11" s="519" t="s">
        <v>2</v>
      </c>
      <c r="B11" s="519" t="s">
        <v>30</v>
      </c>
      <c r="C11" s="519" t="s">
        <v>3</v>
      </c>
      <c r="D11" s="519" t="s">
        <v>25</v>
      </c>
      <c r="E11" s="523" t="s">
        <v>26</v>
      </c>
      <c r="F11" s="524" t="s">
        <v>49</v>
      </c>
      <c r="G11" s="525" t="s">
        <v>28</v>
      </c>
      <c r="H11" s="554"/>
      <c r="I11" s="554"/>
      <c r="J11" s="554"/>
      <c r="K11" s="554"/>
      <c r="L11" s="554"/>
    </row>
    <row r="12" spans="1:12" ht="11.25" customHeight="1" x14ac:dyDescent="0.2">
      <c r="A12" s="522"/>
      <c r="B12" s="522"/>
      <c r="C12" s="519" t="s">
        <v>31</v>
      </c>
      <c r="D12" s="519" t="s">
        <v>94</v>
      </c>
      <c r="E12" s="523" t="s">
        <v>31</v>
      </c>
      <c r="F12" s="524" t="s">
        <v>66</v>
      </c>
      <c r="G12" s="525" t="s">
        <v>33</v>
      </c>
      <c r="H12" s="554"/>
      <c r="I12" s="554"/>
      <c r="J12" s="554"/>
      <c r="K12" s="554"/>
      <c r="L12" s="554"/>
    </row>
    <row r="13" spans="1:12" ht="11.25" customHeight="1" x14ac:dyDescent="0.2">
      <c r="A13" s="520" t="s">
        <v>11</v>
      </c>
      <c r="B13" s="520" t="s">
        <v>12</v>
      </c>
      <c r="C13" s="520" t="s">
        <v>13</v>
      </c>
      <c r="D13" s="520" t="s">
        <v>14</v>
      </c>
      <c r="E13" s="528" t="s">
        <v>15</v>
      </c>
      <c r="F13" s="531" t="s">
        <v>16</v>
      </c>
      <c r="G13" s="527" t="s">
        <v>17</v>
      </c>
      <c r="H13" s="554"/>
      <c r="I13" s="554"/>
      <c r="J13" s="554"/>
      <c r="K13" s="554"/>
      <c r="L13" s="554"/>
    </row>
    <row r="14" spans="1:12" ht="12" customHeight="1" x14ac:dyDescent="0.2">
      <c r="A14" s="998" t="s">
        <v>151</v>
      </c>
      <c r="B14" s="999"/>
      <c r="C14" s="999"/>
      <c r="D14" s="999"/>
      <c r="E14" s="999"/>
      <c r="F14" s="999"/>
      <c r="G14" s="1000"/>
      <c r="H14" s="554"/>
      <c r="I14" s="554"/>
      <c r="J14" s="554"/>
      <c r="K14" s="554"/>
      <c r="L14" s="554"/>
    </row>
    <row r="15" spans="1:12" ht="12" customHeight="1" x14ac:dyDescent="0.2">
      <c r="A15" s="545" t="s">
        <v>152</v>
      </c>
      <c r="B15" s="546" t="s">
        <v>153</v>
      </c>
      <c r="C15" s="556"/>
      <c r="D15" s="556"/>
      <c r="E15" s="558"/>
      <c r="F15" s="559"/>
      <c r="G15" s="530">
        <f t="shared" ref="G15:G60" si="0">+F15-E15</f>
        <v>0</v>
      </c>
      <c r="H15" s="554"/>
      <c r="I15" s="554"/>
      <c r="J15" s="554"/>
      <c r="K15" s="554"/>
      <c r="L15" s="554"/>
    </row>
    <row r="16" spans="1:12" ht="12" customHeight="1" x14ac:dyDescent="0.2">
      <c r="A16" s="545" t="s">
        <v>154</v>
      </c>
      <c r="B16" s="546" t="s">
        <v>155</v>
      </c>
      <c r="C16" s="556"/>
      <c r="D16" s="556"/>
      <c r="E16" s="558"/>
      <c r="F16" s="559"/>
      <c r="G16" s="530">
        <f t="shared" si="0"/>
        <v>0</v>
      </c>
      <c r="H16" s="554"/>
      <c r="I16" s="554"/>
      <c r="J16" s="554"/>
      <c r="K16" s="554"/>
      <c r="L16" s="554"/>
    </row>
    <row r="17" spans="1:12" ht="12" customHeight="1" x14ac:dyDescent="0.2">
      <c r="A17" s="545" t="s">
        <v>156</v>
      </c>
      <c r="B17" s="546" t="s">
        <v>157</v>
      </c>
      <c r="C17" s="556"/>
      <c r="D17" s="556"/>
      <c r="E17" s="558"/>
      <c r="F17" s="559"/>
      <c r="G17" s="530">
        <f t="shared" si="0"/>
        <v>0</v>
      </c>
      <c r="H17" s="554"/>
      <c r="I17" s="554"/>
      <c r="J17" s="554"/>
      <c r="K17" s="554"/>
      <c r="L17" s="554"/>
    </row>
    <row r="18" spans="1:12" ht="12" customHeight="1" x14ac:dyDescent="0.2">
      <c r="A18" s="545" t="s">
        <v>158</v>
      </c>
      <c r="B18" s="546" t="s">
        <v>159</v>
      </c>
      <c r="C18" s="556"/>
      <c r="D18" s="556"/>
      <c r="E18" s="558"/>
      <c r="F18" s="559"/>
      <c r="G18" s="530">
        <f t="shared" si="0"/>
        <v>0</v>
      </c>
      <c r="H18" s="554"/>
      <c r="I18" s="554"/>
      <c r="J18" s="554"/>
      <c r="K18" s="554"/>
      <c r="L18" s="554"/>
    </row>
    <row r="19" spans="1:12" ht="12" customHeight="1" x14ac:dyDescent="0.2">
      <c r="A19" s="545" t="s">
        <v>160</v>
      </c>
      <c r="B19" s="546" t="s">
        <v>161</v>
      </c>
      <c r="C19" s="556">
        <v>800</v>
      </c>
      <c r="D19" s="556">
        <v>800</v>
      </c>
      <c r="E19" s="556">
        <v>800</v>
      </c>
      <c r="F19" s="556">
        <v>800</v>
      </c>
      <c r="G19" s="530">
        <f t="shared" si="0"/>
        <v>0</v>
      </c>
      <c r="H19" s="554"/>
      <c r="I19" s="554"/>
      <c r="J19" s="554"/>
      <c r="K19" s="554"/>
      <c r="L19" s="554"/>
    </row>
    <row r="20" spans="1:12" ht="12" customHeight="1" x14ac:dyDescent="0.2">
      <c r="A20" s="545" t="s">
        <v>162</v>
      </c>
      <c r="B20" s="546" t="s">
        <v>163</v>
      </c>
      <c r="C20" s="556"/>
      <c r="D20" s="556"/>
      <c r="E20" s="556"/>
      <c r="F20" s="556"/>
      <c r="G20" s="530">
        <f t="shared" si="0"/>
        <v>0</v>
      </c>
      <c r="H20" s="554"/>
      <c r="I20" s="554"/>
      <c r="J20" s="554"/>
      <c r="K20" s="554"/>
      <c r="L20" s="554"/>
    </row>
    <row r="21" spans="1:12" ht="12" customHeight="1" x14ac:dyDescent="0.2">
      <c r="A21" s="545" t="s">
        <v>164</v>
      </c>
      <c r="B21" s="546" t="s">
        <v>165</v>
      </c>
      <c r="C21" s="556">
        <v>4500</v>
      </c>
      <c r="D21" s="556">
        <v>4500</v>
      </c>
      <c r="E21" s="556">
        <v>4500</v>
      </c>
      <c r="F21" s="556">
        <v>4500</v>
      </c>
      <c r="G21" s="530">
        <f t="shared" si="0"/>
        <v>0</v>
      </c>
      <c r="H21" s="554"/>
      <c r="I21" s="554"/>
      <c r="J21" s="554"/>
      <c r="K21" s="554"/>
      <c r="L21" s="554"/>
    </row>
    <row r="22" spans="1:12" ht="12" customHeight="1" x14ac:dyDescent="0.2">
      <c r="A22" s="545" t="s">
        <v>166</v>
      </c>
      <c r="B22" s="546" t="s">
        <v>167</v>
      </c>
      <c r="C22" s="556"/>
      <c r="D22" s="556"/>
      <c r="E22" s="556"/>
      <c r="F22" s="556"/>
      <c r="G22" s="530">
        <f t="shared" si="0"/>
        <v>0</v>
      </c>
      <c r="H22" s="554"/>
      <c r="I22" s="554"/>
      <c r="J22" s="554"/>
      <c r="K22" s="554"/>
      <c r="L22" s="554"/>
    </row>
    <row r="23" spans="1:12" ht="12" customHeight="1" x14ac:dyDescent="0.2">
      <c r="A23" s="545" t="s">
        <v>168</v>
      </c>
      <c r="B23" s="546" t="s">
        <v>169</v>
      </c>
      <c r="C23" s="556"/>
      <c r="D23" s="556"/>
      <c r="E23" s="556"/>
      <c r="F23" s="556"/>
      <c r="G23" s="530">
        <f t="shared" si="0"/>
        <v>0</v>
      </c>
      <c r="H23" s="554"/>
      <c r="I23" s="554"/>
      <c r="J23" s="554"/>
      <c r="K23" s="554"/>
      <c r="L23" s="554"/>
    </row>
    <row r="24" spans="1:12" ht="12" customHeight="1" x14ac:dyDescent="0.2">
      <c r="A24" s="545" t="s">
        <v>170</v>
      </c>
      <c r="B24" s="546" t="s">
        <v>171</v>
      </c>
      <c r="C24" s="556"/>
      <c r="D24" s="556"/>
      <c r="E24" s="556"/>
      <c r="F24" s="556"/>
      <c r="G24" s="530">
        <f t="shared" si="0"/>
        <v>0</v>
      </c>
      <c r="H24" s="554"/>
      <c r="I24" s="554"/>
      <c r="J24" s="554"/>
      <c r="K24" s="554"/>
      <c r="L24" s="554"/>
    </row>
    <row r="25" spans="1:12" ht="12" customHeight="1" x14ac:dyDescent="0.2">
      <c r="A25" s="545" t="s">
        <v>172</v>
      </c>
      <c r="B25" s="546" t="s">
        <v>173</v>
      </c>
      <c r="C25" s="556"/>
      <c r="D25" s="556"/>
      <c r="E25" s="556"/>
      <c r="F25" s="556"/>
      <c r="G25" s="530">
        <f t="shared" si="0"/>
        <v>0</v>
      </c>
      <c r="H25" s="554"/>
      <c r="I25" s="554"/>
      <c r="J25" s="554"/>
      <c r="K25" s="554"/>
      <c r="L25" s="554"/>
    </row>
    <row r="26" spans="1:12" ht="12" customHeight="1" x14ac:dyDescent="0.2">
      <c r="A26" s="545" t="s">
        <v>174</v>
      </c>
      <c r="B26" s="546" t="s">
        <v>175</v>
      </c>
      <c r="C26" s="556"/>
      <c r="D26" s="556"/>
      <c r="E26" s="556"/>
      <c r="F26" s="556"/>
      <c r="G26" s="530">
        <f t="shared" si="0"/>
        <v>0</v>
      </c>
      <c r="H26" s="554"/>
      <c r="I26" s="554"/>
      <c r="J26" s="554"/>
      <c r="K26" s="554"/>
      <c r="L26" s="554"/>
    </row>
    <row r="27" spans="1:12" ht="12" customHeight="1" x14ac:dyDescent="0.2">
      <c r="A27" s="545" t="s">
        <v>176</v>
      </c>
      <c r="B27" s="546" t="s">
        <v>177</v>
      </c>
      <c r="C27" s="556"/>
      <c r="D27" s="556"/>
      <c r="E27" s="556"/>
      <c r="F27" s="556"/>
      <c r="G27" s="530">
        <f t="shared" si="0"/>
        <v>0</v>
      </c>
      <c r="H27" s="554"/>
      <c r="I27" s="554"/>
      <c r="J27" s="554"/>
      <c r="K27" s="554"/>
      <c r="L27" s="554"/>
    </row>
    <row r="28" spans="1:12" ht="12" customHeight="1" x14ac:dyDescent="0.2">
      <c r="A28" s="545" t="s">
        <v>178</v>
      </c>
      <c r="B28" s="546" t="s">
        <v>179</v>
      </c>
      <c r="C28" s="556"/>
      <c r="D28" s="556"/>
      <c r="E28" s="556"/>
      <c r="F28" s="556"/>
      <c r="G28" s="530">
        <f t="shared" si="0"/>
        <v>0</v>
      </c>
      <c r="H28" s="554"/>
      <c r="I28" s="554"/>
      <c r="J28" s="554"/>
      <c r="K28" s="554"/>
      <c r="L28" s="554"/>
    </row>
    <row r="29" spans="1:12" ht="12" customHeight="1" x14ac:dyDescent="0.2">
      <c r="A29" s="545" t="s">
        <v>180</v>
      </c>
      <c r="B29" s="546" t="s">
        <v>181</v>
      </c>
      <c r="C29" s="556"/>
      <c r="D29" s="556"/>
      <c r="E29" s="556"/>
      <c r="F29" s="556"/>
      <c r="G29" s="530">
        <f t="shared" si="0"/>
        <v>0</v>
      </c>
      <c r="H29" s="554"/>
      <c r="I29" s="554"/>
      <c r="J29" s="554"/>
      <c r="K29" s="554"/>
      <c r="L29" s="554"/>
    </row>
    <row r="30" spans="1:12" ht="12" customHeight="1" x14ac:dyDescent="0.2">
      <c r="A30" s="545" t="s">
        <v>182</v>
      </c>
      <c r="B30" s="546" t="s">
        <v>183</v>
      </c>
      <c r="C30" s="556">
        <v>48</v>
      </c>
      <c r="D30" s="556">
        <v>48</v>
      </c>
      <c r="E30" s="556">
        <v>705000</v>
      </c>
      <c r="F30" s="556">
        <v>350000</v>
      </c>
      <c r="G30" s="530">
        <f t="shared" si="0"/>
        <v>-355000</v>
      </c>
      <c r="H30" s="554"/>
      <c r="I30" s="554"/>
      <c r="J30" s="554"/>
      <c r="K30" s="554"/>
      <c r="L30" s="554"/>
    </row>
    <row r="31" spans="1:12" ht="12" customHeight="1" x14ac:dyDescent="0.2">
      <c r="A31" s="545" t="s">
        <v>184</v>
      </c>
      <c r="B31" s="546" t="s">
        <v>185</v>
      </c>
      <c r="C31" s="556"/>
      <c r="D31" s="556"/>
      <c r="E31" s="556"/>
      <c r="F31" s="556"/>
      <c r="G31" s="530">
        <f t="shared" si="0"/>
        <v>0</v>
      </c>
      <c r="H31" s="554"/>
      <c r="I31" s="554"/>
      <c r="J31" s="554"/>
      <c r="K31" s="554"/>
      <c r="L31" s="554"/>
    </row>
    <row r="32" spans="1:12" ht="12" customHeight="1" x14ac:dyDescent="0.2">
      <c r="A32" s="545" t="s">
        <v>186</v>
      </c>
      <c r="B32" s="551" t="s">
        <v>187</v>
      </c>
      <c r="C32" s="556"/>
      <c r="D32" s="556"/>
      <c r="E32" s="556"/>
      <c r="F32" s="556"/>
      <c r="G32" s="530">
        <f t="shared" si="0"/>
        <v>0</v>
      </c>
      <c r="H32" s="554"/>
      <c r="I32" s="554"/>
      <c r="J32" s="554"/>
      <c r="K32" s="554"/>
      <c r="L32" s="554"/>
    </row>
    <row r="33" spans="1:12" ht="12" customHeight="1" x14ac:dyDescent="0.2">
      <c r="A33" s="545" t="s">
        <v>188</v>
      </c>
      <c r="B33" s="551" t="s">
        <v>380</v>
      </c>
      <c r="C33" s="556"/>
      <c r="D33" s="556"/>
      <c r="E33" s="556"/>
      <c r="F33" s="556"/>
      <c r="G33" s="530">
        <f t="shared" si="0"/>
        <v>0</v>
      </c>
      <c r="H33" s="554"/>
      <c r="I33" s="554"/>
      <c r="J33" s="554"/>
      <c r="K33" s="554"/>
      <c r="L33" s="554"/>
    </row>
    <row r="34" spans="1:12" ht="12" customHeight="1" x14ac:dyDescent="0.2">
      <c r="A34" s="545" t="s">
        <v>189</v>
      </c>
      <c r="B34" s="546" t="s">
        <v>190</v>
      </c>
      <c r="C34" s="556"/>
      <c r="D34" s="556"/>
      <c r="E34" s="556"/>
      <c r="F34" s="556"/>
      <c r="G34" s="530">
        <f t="shared" si="0"/>
        <v>0</v>
      </c>
      <c r="H34" s="554"/>
      <c r="I34" s="554"/>
      <c r="J34" s="554"/>
      <c r="K34" s="554"/>
      <c r="L34" s="554"/>
    </row>
    <row r="35" spans="1:12" ht="12" customHeight="1" x14ac:dyDescent="0.2">
      <c r="A35" s="545" t="s">
        <v>191</v>
      </c>
      <c r="B35" s="546" t="s">
        <v>192</v>
      </c>
      <c r="C35" s="556">
        <v>3847</v>
      </c>
      <c r="D35" s="556">
        <v>3847</v>
      </c>
      <c r="E35" s="556">
        <v>3847</v>
      </c>
      <c r="F35" s="556">
        <v>3847</v>
      </c>
      <c r="G35" s="530">
        <f t="shared" si="0"/>
        <v>0</v>
      </c>
      <c r="H35" s="554"/>
      <c r="I35" s="554"/>
      <c r="J35" s="554"/>
      <c r="K35" s="554"/>
      <c r="L35" s="554"/>
    </row>
    <row r="36" spans="1:12" ht="12" customHeight="1" x14ac:dyDescent="0.2">
      <c r="A36" s="545" t="s">
        <v>193</v>
      </c>
      <c r="B36" s="546" t="s">
        <v>194</v>
      </c>
      <c r="C36" s="556"/>
      <c r="D36" s="556"/>
      <c r="E36" s="556"/>
      <c r="F36" s="556"/>
      <c r="G36" s="530">
        <f t="shared" si="0"/>
        <v>0</v>
      </c>
      <c r="H36" s="554"/>
      <c r="I36" s="554"/>
      <c r="J36" s="554"/>
      <c r="K36" s="554"/>
      <c r="L36" s="554"/>
    </row>
    <row r="37" spans="1:12" ht="12" customHeight="1" x14ac:dyDescent="0.2">
      <c r="A37" s="545" t="s">
        <v>195</v>
      </c>
      <c r="B37" s="546" t="s">
        <v>196</v>
      </c>
      <c r="C37" s="556">
        <v>4900</v>
      </c>
      <c r="D37" s="556">
        <v>4900</v>
      </c>
      <c r="E37" s="556">
        <v>4900</v>
      </c>
      <c r="F37" s="556">
        <v>4900</v>
      </c>
      <c r="G37" s="530">
        <f t="shared" si="0"/>
        <v>0</v>
      </c>
      <c r="H37" s="554"/>
      <c r="I37" s="554"/>
      <c r="J37" s="554"/>
      <c r="K37" s="554"/>
      <c r="L37" s="554"/>
    </row>
    <row r="38" spans="1:12" ht="12" customHeight="1" x14ac:dyDescent="0.2">
      <c r="A38" s="545" t="s">
        <v>197</v>
      </c>
      <c r="B38" s="546" t="s">
        <v>198</v>
      </c>
      <c r="C38" s="556"/>
      <c r="D38" s="556"/>
      <c r="E38" s="556"/>
      <c r="F38" s="556"/>
      <c r="G38" s="530">
        <f t="shared" si="0"/>
        <v>0</v>
      </c>
      <c r="H38" s="554"/>
      <c r="I38" s="554"/>
      <c r="J38" s="554"/>
      <c r="K38" s="554"/>
      <c r="L38" s="554"/>
    </row>
    <row r="39" spans="1:12" ht="12" customHeight="1" x14ac:dyDescent="0.2">
      <c r="A39" s="545" t="s">
        <v>199</v>
      </c>
      <c r="B39" s="546" t="s">
        <v>200</v>
      </c>
      <c r="C39" s="556">
        <v>7454</v>
      </c>
      <c r="D39" s="556">
        <v>7454</v>
      </c>
      <c r="E39" s="556">
        <v>7454</v>
      </c>
      <c r="F39" s="556">
        <v>7454</v>
      </c>
      <c r="G39" s="530">
        <f t="shared" si="0"/>
        <v>0</v>
      </c>
      <c r="H39" s="554"/>
      <c r="I39" s="554"/>
      <c r="J39" s="554"/>
      <c r="K39" s="554"/>
      <c r="L39" s="554"/>
    </row>
    <row r="40" spans="1:12" ht="12" customHeight="1" x14ac:dyDescent="0.2">
      <c r="A40" s="545" t="s">
        <v>201</v>
      </c>
      <c r="B40" s="546" t="s">
        <v>202</v>
      </c>
      <c r="C40" s="556"/>
      <c r="D40" s="556"/>
      <c r="E40" s="556"/>
      <c r="F40" s="556"/>
      <c r="G40" s="530">
        <f t="shared" si="0"/>
        <v>0</v>
      </c>
      <c r="H40" s="554"/>
      <c r="I40" s="554"/>
      <c r="J40" s="554"/>
      <c r="K40" s="554"/>
      <c r="L40" s="554"/>
    </row>
    <row r="41" spans="1:12" ht="12" customHeight="1" x14ac:dyDescent="0.2">
      <c r="A41" s="545" t="s">
        <v>203</v>
      </c>
      <c r="B41" s="546" t="s">
        <v>204</v>
      </c>
      <c r="C41" s="556"/>
      <c r="D41" s="556"/>
      <c r="E41" s="556"/>
      <c r="F41" s="556"/>
      <c r="G41" s="530">
        <f t="shared" si="0"/>
        <v>0</v>
      </c>
      <c r="H41" s="554"/>
      <c r="I41" s="554"/>
      <c r="J41" s="554"/>
      <c r="K41" s="554"/>
      <c r="L41" s="554"/>
    </row>
    <row r="42" spans="1:12" ht="12" customHeight="1" x14ac:dyDescent="0.2">
      <c r="A42" s="545" t="s">
        <v>205</v>
      </c>
      <c r="B42" s="546" t="s">
        <v>206</v>
      </c>
      <c r="C42" s="556"/>
      <c r="D42" s="556"/>
      <c r="E42" s="556"/>
      <c r="F42" s="556"/>
      <c r="G42" s="530">
        <f t="shared" si="0"/>
        <v>0</v>
      </c>
      <c r="H42" s="554"/>
      <c r="I42" s="554"/>
      <c r="J42" s="554"/>
      <c r="K42" s="554"/>
      <c r="L42" s="554"/>
    </row>
    <row r="43" spans="1:12" ht="12" customHeight="1" x14ac:dyDescent="0.2">
      <c r="A43" s="545" t="s">
        <v>207</v>
      </c>
      <c r="B43" s="546" t="s">
        <v>208</v>
      </c>
      <c r="C43" s="556"/>
      <c r="D43" s="556"/>
      <c r="E43" s="556"/>
      <c r="F43" s="556"/>
      <c r="G43" s="530">
        <f t="shared" si="0"/>
        <v>0</v>
      </c>
      <c r="H43" s="554"/>
      <c r="I43" s="554"/>
      <c r="J43" s="554"/>
      <c r="K43" s="554"/>
      <c r="L43" s="554"/>
    </row>
    <row r="44" spans="1:12" ht="12" customHeight="1" x14ac:dyDescent="0.2">
      <c r="A44" s="545" t="s">
        <v>209</v>
      </c>
      <c r="B44" s="546" t="s">
        <v>210</v>
      </c>
      <c r="C44" s="556"/>
      <c r="D44" s="556"/>
      <c r="E44" s="556"/>
      <c r="F44" s="556"/>
      <c r="G44" s="530">
        <f t="shared" si="0"/>
        <v>0</v>
      </c>
      <c r="H44" s="554"/>
      <c r="I44" s="554"/>
      <c r="J44" s="554"/>
      <c r="K44" s="554"/>
      <c r="L44" s="554"/>
    </row>
    <row r="45" spans="1:12" ht="12" customHeight="1" x14ac:dyDescent="0.2">
      <c r="A45" s="545" t="s">
        <v>211</v>
      </c>
      <c r="B45" s="546" t="s">
        <v>212</v>
      </c>
      <c r="C45" s="556"/>
      <c r="D45" s="556"/>
      <c r="E45" s="556"/>
      <c r="F45" s="556"/>
      <c r="G45" s="530">
        <f t="shared" si="0"/>
        <v>0</v>
      </c>
      <c r="H45" s="554"/>
      <c r="I45" s="554"/>
      <c r="J45" s="554"/>
      <c r="K45" s="554"/>
      <c r="L45" s="554"/>
    </row>
    <row r="46" spans="1:12" ht="12" customHeight="1" x14ac:dyDescent="0.2">
      <c r="A46" s="545" t="s">
        <v>213</v>
      </c>
      <c r="B46" s="546" t="s">
        <v>214</v>
      </c>
      <c r="C46" s="556"/>
      <c r="D46" s="556"/>
      <c r="E46" s="556"/>
      <c r="F46" s="556"/>
      <c r="G46" s="530">
        <f t="shared" si="0"/>
        <v>0</v>
      </c>
      <c r="H46" s="554"/>
      <c r="I46" s="554"/>
      <c r="J46" s="554"/>
      <c r="K46" s="554"/>
      <c r="L46" s="554"/>
    </row>
    <row r="47" spans="1:12" ht="12" customHeight="1" x14ac:dyDescent="0.2">
      <c r="A47" s="545" t="s">
        <v>215</v>
      </c>
      <c r="B47" s="546" t="s">
        <v>216</v>
      </c>
      <c r="C47" s="556"/>
      <c r="D47" s="556"/>
      <c r="E47" s="556"/>
      <c r="F47" s="556"/>
      <c r="G47" s="530">
        <f t="shared" si="0"/>
        <v>0</v>
      </c>
      <c r="H47" s="554"/>
      <c r="I47" s="554"/>
      <c r="J47" s="554"/>
      <c r="K47" s="554"/>
      <c r="L47" s="554"/>
    </row>
    <row r="48" spans="1:12" ht="12" customHeight="1" x14ac:dyDescent="0.2">
      <c r="A48" s="545" t="s">
        <v>217</v>
      </c>
      <c r="B48" s="546" t="s">
        <v>218</v>
      </c>
      <c r="C48" s="556"/>
      <c r="D48" s="556"/>
      <c r="E48" s="556"/>
      <c r="F48" s="556"/>
      <c r="G48" s="530">
        <f t="shared" si="0"/>
        <v>0</v>
      </c>
      <c r="H48" s="554"/>
      <c r="I48" s="554"/>
      <c r="J48" s="554"/>
      <c r="K48" s="554"/>
      <c r="L48" s="554"/>
    </row>
    <row r="49" spans="1:12" ht="12" customHeight="1" x14ac:dyDescent="0.2">
      <c r="A49" s="563" t="s">
        <v>219</v>
      </c>
      <c r="B49" s="551" t="s">
        <v>220</v>
      </c>
      <c r="C49" s="556"/>
      <c r="D49" s="556"/>
      <c r="E49" s="556"/>
      <c r="F49" s="556"/>
      <c r="G49" s="530">
        <f t="shared" si="0"/>
        <v>0</v>
      </c>
      <c r="H49" s="554"/>
      <c r="I49" s="554"/>
      <c r="J49" s="554"/>
      <c r="K49" s="554"/>
      <c r="L49" s="554"/>
    </row>
    <row r="50" spans="1:12" ht="12" customHeight="1" x14ac:dyDescent="0.2">
      <c r="A50" s="563" t="s">
        <v>221</v>
      </c>
      <c r="B50" s="551" t="s">
        <v>222</v>
      </c>
      <c r="C50" s="556"/>
      <c r="D50" s="556"/>
      <c r="E50" s="556"/>
      <c r="F50" s="556"/>
      <c r="G50" s="530">
        <f t="shared" si="0"/>
        <v>0</v>
      </c>
      <c r="H50" s="554"/>
      <c r="I50" s="554"/>
      <c r="J50" s="554"/>
      <c r="K50" s="554"/>
      <c r="L50" s="554"/>
    </row>
    <row r="51" spans="1:12" ht="12" customHeight="1" x14ac:dyDescent="0.2">
      <c r="A51" s="563" t="s">
        <v>223</v>
      </c>
      <c r="B51" s="564" t="s">
        <v>224</v>
      </c>
      <c r="C51" s="556"/>
      <c r="D51" s="556"/>
      <c r="E51" s="556"/>
      <c r="F51" s="556"/>
      <c r="G51" s="530">
        <f t="shared" si="0"/>
        <v>0</v>
      </c>
      <c r="H51" s="554"/>
      <c r="I51" s="554"/>
      <c r="J51" s="554"/>
      <c r="K51" s="554"/>
      <c r="L51" s="554"/>
    </row>
    <row r="52" spans="1:12" ht="12" customHeight="1" x14ac:dyDescent="0.2">
      <c r="A52" s="563" t="s">
        <v>225</v>
      </c>
      <c r="B52" s="564" t="s">
        <v>226</v>
      </c>
      <c r="C52" s="556"/>
      <c r="D52" s="556"/>
      <c r="E52" s="556"/>
      <c r="F52" s="556"/>
      <c r="G52" s="530">
        <f t="shared" si="0"/>
        <v>0</v>
      </c>
      <c r="H52" s="554"/>
      <c r="I52" s="554"/>
      <c r="J52" s="554"/>
      <c r="K52" s="554"/>
      <c r="L52" s="554"/>
    </row>
    <row r="53" spans="1:12" ht="12" customHeight="1" x14ac:dyDescent="0.2">
      <c r="A53" s="563" t="s">
        <v>227</v>
      </c>
      <c r="B53" s="551" t="s">
        <v>228</v>
      </c>
      <c r="C53" s="556"/>
      <c r="D53" s="556"/>
      <c r="E53" s="556"/>
      <c r="F53" s="556"/>
      <c r="G53" s="530">
        <f t="shared" si="0"/>
        <v>0</v>
      </c>
      <c r="H53" s="554"/>
      <c r="I53" s="554"/>
      <c r="J53" s="554"/>
      <c r="K53" s="554"/>
      <c r="L53" s="554"/>
    </row>
    <row r="54" spans="1:12" ht="12" customHeight="1" x14ac:dyDescent="0.2">
      <c r="A54" s="563" t="s">
        <v>229</v>
      </c>
      <c r="B54" s="551" t="s">
        <v>230</v>
      </c>
      <c r="C54" s="556"/>
      <c r="D54" s="556"/>
      <c r="E54" s="556"/>
      <c r="F54" s="556"/>
      <c r="G54" s="530">
        <f t="shared" si="0"/>
        <v>0</v>
      </c>
      <c r="H54" s="554"/>
      <c r="I54" s="554"/>
      <c r="J54" s="554"/>
      <c r="K54" s="554"/>
      <c r="L54" s="554"/>
    </row>
    <row r="55" spans="1:12" ht="12" customHeight="1" x14ac:dyDescent="0.2">
      <c r="A55" s="563">
        <v>295</v>
      </c>
      <c r="B55" s="551" t="s">
        <v>231</v>
      </c>
      <c r="C55" s="556"/>
      <c r="D55" s="556"/>
      <c r="E55" s="556"/>
      <c r="F55" s="556"/>
      <c r="G55" s="530">
        <f>+F55-E55</f>
        <v>0</v>
      </c>
      <c r="H55" s="554"/>
      <c r="I55" s="554"/>
      <c r="J55" s="554"/>
      <c r="K55" s="554"/>
      <c r="L55" s="554"/>
    </row>
    <row r="56" spans="1:12" ht="12" customHeight="1" x14ac:dyDescent="0.2">
      <c r="A56" s="563" t="s">
        <v>232</v>
      </c>
      <c r="B56" s="551" t="s">
        <v>233</v>
      </c>
      <c r="C56" s="556"/>
      <c r="D56" s="556"/>
      <c r="E56" s="556"/>
      <c r="F56" s="556"/>
      <c r="G56" s="530">
        <f t="shared" si="0"/>
        <v>0</v>
      </c>
      <c r="H56" s="554"/>
      <c r="I56" s="554"/>
      <c r="J56" s="554"/>
      <c r="K56" s="554"/>
      <c r="L56" s="554"/>
    </row>
    <row r="57" spans="1:12" ht="12" customHeight="1" x14ac:dyDescent="0.2">
      <c r="A57" s="563" t="s">
        <v>234</v>
      </c>
      <c r="B57" s="551" t="s">
        <v>235</v>
      </c>
      <c r="C57" s="556"/>
      <c r="D57" s="556"/>
      <c r="E57" s="556"/>
      <c r="F57" s="556"/>
      <c r="G57" s="530">
        <f t="shared" si="0"/>
        <v>0</v>
      </c>
      <c r="H57" s="554"/>
      <c r="I57" s="554"/>
      <c r="J57" s="554"/>
      <c r="K57" s="554"/>
      <c r="L57" s="554"/>
    </row>
    <row r="58" spans="1:12" ht="12" customHeight="1" x14ac:dyDescent="0.2">
      <c r="A58" s="565"/>
      <c r="B58" s="566"/>
      <c r="C58" s="557"/>
      <c r="D58" s="557"/>
      <c r="E58" s="567"/>
      <c r="F58" s="568"/>
      <c r="G58" s="530">
        <f t="shared" si="0"/>
        <v>0</v>
      </c>
      <c r="H58" s="554"/>
      <c r="I58" s="554"/>
      <c r="J58" s="554"/>
      <c r="K58" s="554"/>
      <c r="L58" s="554"/>
    </row>
    <row r="59" spans="1:12" ht="12" customHeight="1" x14ac:dyDescent="0.2">
      <c r="A59" s="565"/>
      <c r="B59" s="566"/>
      <c r="C59" s="557"/>
      <c r="D59" s="557"/>
      <c r="E59" s="567"/>
      <c r="F59" s="568"/>
      <c r="G59" s="530">
        <f t="shared" si="0"/>
        <v>0</v>
      </c>
      <c r="H59" s="554"/>
      <c r="I59" s="554"/>
      <c r="J59" s="554"/>
      <c r="K59" s="554"/>
      <c r="L59" s="554"/>
    </row>
    <row r="60" spans="1:12" ht="12" customHeight="1" x14ac:dyDescent="0.2">
      <c r="A60" s="565"/>
      <c r="B60" s="566"/>
      <c r="C60" s="557"/>
      <c r="D60" s="557"/>
      <c r="E60" s="567"/>
      <c r="F60" s="568"/>
      <c r="G60" s="530">
        <f t="shared" si="0"/>
        <v>0</v>
      </c>
      <c r="H60" s="554"/>
      <c r="I60" s="554"/>
      <c r="J60" s="554"/>
      <c r="K60" s="554"/>
      <c r="L60" s="554"/>
    </row>
    <row r="61" spans="1:12" ht="12" customHeight="1" thickBot="1" x14ac:dyDescent="0.25">
      <c r="A61" s="1098" t="s">
        <v>0</v>
      </c>
      <c r="B61" s="1099"/>
      <c r="C61" s="547">
        <f>SUM(C15:C60)</f>
        <v>21549</v>
      </c>
      <c r="D61" s="547">
        <f>SUM(D15:D60)</f>
        <v>21549</v>
      </c>
      <c r="E61" s="548">
        <f>SUM(E15:E60)</f>
        <v>726501</v>
      </c>
      <c r="F61" s="549">
        <f>SUM(F15:F60)</f>
        <v>371501</v>
      </c>
      <c r="G61" s="550">
        <f>SUM(G15:G60)</f>
        <v>-355000</v>
      </c>
      <c r="H61" s="554"/>
      <c r="I61" s="554"/>
      <c r="J61" s="554"/>
      <c r="K61" s="554"/>
      <c r="L61" s="554"/>
    </row>
    <row r="62" spans="1:12" ht="10.5" customHeight="1" thickTop="1" x14ac:dyDescent="0.2">
      <c r="A62" s="521" t="s">
        <v>236</v>
      </c>
      <c r="H62" s="554"/>
      <c r="I62" s="554"/>
      <c r="J62" s="554"/>
      <c r="K62" s="554"/>
      <c r="L62" s="554"/>
    </row>
  </sheetData>
  <mergeCells count="17">
    <mergeCell ref="A1:C1"/>
    <mergeCell ref="D1:G1"/>
    <mergeCell ref="A2:C2"/>
    <mergeCell ref="D2:G2"/>
    <mergeCell ref="A3:C3"/>
    <mergeCell ref="D3:G3"/>
    <mergeCell ref="A9:G9"/>
    <mergeCell ref="A14:G14"/>
    <mergeCell ref="A61:B61"/>
    <mergeCell ref="A4:G4"/>
    <mergeCell ref="A5:B5"/>
    <mergeCell ref="D5:F5"/>
    <mergeCell ref="A6:B6"/>
    <mergeCell ref="D6:F6"/>
    <mergeCell ref="A7:B7"/>
    <mergeCell ref="D7:G8"/>
    <mergeCell ref="A8:B8"/>
  </mergeCells>
  <printOptions horizontalCentered="1"/>
  <pageMargins left="0.35" right="0.35" top="0.35" bottom="0.35" header="0" footer="0"/>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3B6A-B42B-4083-B56E-EC3498833C45}">
  <sheetPr transitionEntry="1">
    <tabColor rgb="FF00B0F0"/>
    <pageSetUpPr fitToPage="1"/>
  </sheetPr>
  <dimension ref="A1:L63"/>
  <sheetViews>
    <sheetView showZeros="0" topLeftCell="A51" zoomScale="110" zoomScaleNormal="110" zoomScaleSheetLayoutView="100" workbookViewId="0">
      <selection activeCell="A6" sqref="A6:C6"/>
    </sheetView>
  </sheetViews>
  <sheetFormatPr defaultRowHeight="12.75" x14ac:dyDescent="0.2"/>
  <cols>
    <col min="1" max="1" width="4.7109375" style="518" customWidth="1"/>
    <col min="2" max="2" width="31.28515625" style="518" customWidth="1"/>
    <col min="3" max="6" width="13.28515625" style="518" customWidth="1"/>
    <col min="7" max="7" width="12.7109375" style="518" customWidth="1"/>
    <col min="8" max="16384" width="9.140625" style="518"/>
  </cols>
  <sheetData>
    <row r="1" spans="1:12" ht="15.75" x14ac:dyDescent="0.25">
      <c r="A1" s="842" t="s">
        <v>1</v>
      </c>
      <c r="B1" s="842"/>
      <c r="C1" s="842"/>
      <c r="D1" s="842" t="s">
        <v>237</v>
      </c>
      <c r="E1" s="842"/>
      <c r="F1" s="842"/>
      <c r="G1" s="842"/>
      <c r="H1" s="554"/>
      <c r="I1" s="554"/>
      <c r="J1" s="554"/>
      <c r="K1" s="554"/>
      <c r="L1" s="554"/>
    </row>
    <row r="2" spans="1:12" ht="15.75" x14ac:dyDescent="0.25">
      <c r="A2" s="843"/>
      <c r="B2" s="843"/>
      <c r="C2" s="843"/>
      <c r="D2" s="843" t="s">
        <v>238</v>
      </c>
      <c r="E2" s="843"/>
      <c r="F2" s="843"/>
      <c r="G2" s="843"/>
      <c r="H2" s="554"/>
      <c r="I2" s="554"/>
      <c r="J2" s="554"/>
      <c r="K2" s="554"/>
      <c r="L2" s="554"/>
    </row>
    <row r="3" spans="1:12" ht="15.75" x14ac:dyDescent="0.25">
      <c r="A3" s="844" t="s">
        <v>455</v>
      </c>
      <c r="B3" s="845"/>
      <c r="C3" s="845"/>
      <c r="D3" s="845" t="s">
        <v>388</v>
      </c>
      <c r="E3" s="845"/>
      <c r="F3" s="845"/>
      <c r="G3" s="845"/>
      <c r="H3" s="554"/>
      <c r="I3" s="554"/>
      <c r="J3" s="554"/>
      <c r="K3" s="554"/>
      <c r="L3" s="554"/>
    </row>
    <row r="4" spans="1:12" ht="4.5" customHeight="1" x14ac:dyDescent="0.2">
      <c r="A4" s="838"/>
      <c r="B4" s="839"/>
      <c r="C4" s="839"/>
      <c r="D4" s="839"/>
      <c r="E4" s="839"/>
      <c r="F4" s="839"/>
      <c r="G4" s="840"/>
      <c r="H4" s="554"/>
      <c r="I4" s="554"/>
      <c r="J4" s="554"/>
      <c r="K4" s="554"/>
      <c r="L4" s="554"/>
    </row>
    <row r="5" spans="1:12" ht="9.75" customHeight="1" x14ac:dyDescent="0.2">
      <c r="A5" s="841" t="s">
        <v>6</v>
      </c>
      <c r="B5" s="841"/>
      <c r="C5" s="532" t="s">
        <v>7</v>
      </c>
      <c r="D5" s="841" t="s">
        <v>9</v>
      </c>
      <c r="E5" s="841"/>
      <c r="F5" s="841"/>
      <c r="G5" s="526" t="s">
        <v>7</v>
      </c>
      <c r="H5" s="554"/>
      <c r="I5" s="554"/>
      <c r="J5" s="554"/>
      <c r="K5" s="554"/>
      <c r="L5" s="554"/>
    </row>
    <row r="6" spans="1:12" ht="15" customHeight="1" x14ac:dyDescent="0.2">
      <c r="A6" s="1008" t="s">
        <v>597</v>
      </c>
      <c r="B6" s="1009"/>
      <c r="C6" s="555" t="s">
        <v>499</v>
      </c>
      <c r="D6" s="1010" t="s">
        <v>559</v>
      </c>
      <c r="E6" s="1011"/>
      <c r="F6" s="1012"/>
      <c r="G6" s="555" t="s">
        <v>409</v>
      </c>
      <c r="H6" s="554"/>
      <c r="I6" s="554"/>
      <c r="J6" s="554"/>
      <c r="K6" s="554"/>
      <c r="L6" s="554"/>
    </row>
    <row r="7" spans="1:12" ht="9.75" customHeight="1" x14ac:dyDescent="0.2">
      <c r="A7" s="1001" t="s">
        <v>8</v>
      </c>
      <c r="B7" s="1001"/>
      <c r="C7" s="560" t="s">
        <v>7</v>
      </c>
      <c r="D7" s="1002"/>
      <c r="E7" s="1003"/>
      <c r="F7" s="1003"/>
      <c r="G7" s="1004"/>
      <c r="H7" s="554"/>
      <c r="I7" s="554"/>
      <c r="J7" s="554"/>
      <c r="K7" s="554"/>
      <c r="L7" s="554"/>
    </row>
    <row r="8" spans="1:12" ht="15" customHeight="1" x14ac:dyDescent="0.2">
      <c r="A8" s="1008" t="s">
        <v>505</v>
      </c>
      <c r="B8" s="1009"/>
      <c r="C8" s="555" t="s">
        <v>406</v>
      </c>
      <c r="D8" s="1005"/>
      <c r="E8" s="1006"/>
      <c r="F8" s="1006"/>
      <c r="G8" s="1007"/>
      <c r="H8" s="554"/>
      <c r="I8" s="554"/>
      <c r="J8" s="554"/>
      <c r="K8" s="554"/>
      <c r="L8" s="554"/>
    </row>
    <row r="9" spans="1:12" ht="4.5" customHeight="1" x14ac:dyDescent="0.2">
      <c r="A9" s="998"/>
      <c r="B9" s="999"/>
      <c r="C9" s="999"/>
      <c r="D9" s="999"/>
      <c r="E9" s="999"/>
      <c r="F9" s="999"/>
      <c r="G9" s="1000"/>
      <c r="H9" s="554"/>
      <c r="I9" s="554"/>
      <c r="J9" s="554"/>
      <c r="K9" s="554"/>
      <c r="L9" s="554"/>
    </row>
    <row r="10" spans="1:12" ht="11.25" customHeight="1" x14ac:dyDescent="0.2">
      <c r="A10" s="522"/>
      <c r="B10" s="522"/>
      <c r="C10" s="269" t="s">
        <v>448</v>
      </c>
      <c r="D10" s="269" t="s">
        <v>451</v>
      </c>
      <c r="E10" s="574" t="s">
        <v>451</v>
      </c>
      <c r="F10" s="271" t="s">
        <v>456</v>
      </c>
      <c r="G10" s="525" t="s">
        <v>24</v>
      </c>
      <c r="H10" s="554"/>
      <c r="I10" s="554"/>
      <c r="J10" s="554"/>
      <c r="K10" s="554"/>
      <c r="L10" s="554"/>
    </row>
    <row r="11" spans="1:12" ht="11.25" customHeight="1" x14ac:dyDescent="0.2">
      <c r="A11" s="519" t="s">
        <v>2</v>
      </c>
      <c r="B11" s="519" t="s">
        <v>30</v>
      </c>
      <c r="C11" s="519" t="s">
        <v>3</v>
      </c>
      <c r="D11" s="519" t="s">
        <v>25</v>
      </c>
      <c r="E11" s="523" t="s">
        <v>26</v>
      </c>
      <c r="F11" s="524" t="s">
        <v>49</v>
      </c>
      <c r="G11" s="525" t="s">
        <v>28</v>
      </c>
      <c r="H11" s="554"/>
      <c r="I11" s="554"/>
      <c r="J11" s="554"/>
      <c r="K11" s="554"/>
      <c r="L11" s="554"/>
    </row>
    <row r="12" spans="1:12" ht="11.25" customHeight="1" x14ac:dyDescent="0.2">
      <c r="A12" s="522"/>
      <c r="B12" s="522"/>
      <c r="C12" s="519" t="s">
        <v>31</v>
      </c>
      <c r="D12" s="519" t="s">
        <v>94</v>
      </c>
      <c r="E12" s="523" t="s">
        <v>31</v>
      </c>
      <c r="F12" s="524" t="s">
        <v>66</v>
      </c>
      <c r="G12" s="525" t="s">
        <v>33</v>
      </c>
      <c r="H12" s="554"/>
      <c r="I12" s="554"/>
      <c r="J12" s="554"/>
      <c r="K12" s="554"/>
      <c r="L12" s="554"/>
    </row>
    <row r="13" spans="1:12" ht="11.25" customHeight="1" x14ac:dyDescent="0.2">
      <c r="A13" s="520" t="s">
        <v>11</v>
      </c>
      <c r="B13" s="520" t="s">
        <v>12</v>
      </c>
      <c r="C13" s="520" t="s">
        <v>13</v>
      </c>
      <c r="D13" s="520" t="s">
        <v>14</v>
      </c>
      <c r="E13" s="528" t="s">
        <v>15</v>
      </c>
      <c r="F13" s="531" t="s">
        <v>16</v>
      </c>
      <c r="G13" s="527" t="s">
        <v>17</v>
      </c>
      <c r="H13" s="554"/>
      <c r="I13" s="554"/>
      <c r="J13" s="554"/>
      <c r="K13" s="554"/>
      <c r="L13" s="554"/>
    </row>
    <row r="14" spans="1:12" ht="12" customHeight="1" x14ac:dyDescent="0.2">
      <c r="A14" s="998" t="s">
        <v>239</v>
      </c>
      <c r="B14" s="999"/>
      <c r="C14" s="999"/>
      <c r="D14" s="999"/>
      <c r="E14" s="999"/>
      <c r="F14" s="999"/>
      <c r="G14" s="1000"/>
      <c r="H14" s="554"/>
      <c r="I14" s="554"/>
      <c r="J14" s="554"/>
      <c r="K14" s="554"/>
      <c r="L14" s="554"/>
    </row>
    <row r="15" spans="1:12" ht="12" customHeight="1" x14ac:dyDescent="0.2">
      <c r="A15" s="563">
        <v>301</v>
      </c>
      <c r="B15" s="551" t="s">
        <v>240</v>
      </c>
      <c r="C15" s="556"/>
      <c r="D15" s="556"/>
      <c r="E15" s="558"/>
      <c r="F15" s="559"/>
      <c r="G15" s="530">
        <f t="shared" ref="G15:G61" si="0">+F15-E15</f>
        <v>0</v>
      </c>
      <c r="H15" s="554"/>
      <c r="I15" s="554"/>
      <c r="J15" s="554"/>
      <c r="K15" s="554"/>
      <c r="L15" s="554"/>
    </row>
    <row r="16" spans="1:12" ht="12" customHeight="1" x14ac:dyDescent="0.2">
      <c r="A16" s="563">
        <v>302</v>
      </c>
      <c r="B16" s="551" t="s">
        <v>241</v>
      </c>
      <c r="C16" s="556"/>
      <c r="D16" s="556"/>
      <c r="E16" s="558"/>
      <c r="F16" s="559"/>
      <c r="G16" s="530">
        <f t="shared" si="0"/>
        <v>0</v>
      </c>
      <c r="H16" s="554"/>
      <c r="I16" s="554"/>
      <c r="J16" s="554"/>
      <c r="K16" s="554"/>
      <c r="L16" s="554"/>
    </row>
    <row r="17" spans="1:12" ht="12" customHeight="1" x14ac:dyDescent="0.2">
      <c r="A17" s="563">
        <v>303</v>
      </c>
      <c r="B17" s="551" t="s">
        <v>242</v>
      </c>
      <c r="C17" s="556"/>
      <c r="D17" s="556"/>
      <c r="E17" s="558"/>
      <c r="F17" s="559"/>
      <c r="G17" s="530">
        <f t="shared" si="0"/>
        <v>0</v>
      </c>
      <c r="H17" s="554"/>
      <c r="I17" s="554"/>
      <c r="J17" s="554"/>
      <c r="K17" s="554"/>
      <c r="L17" s="554"/>
    </row>
    <row r="18" spans="1:12" ht="12" customHeight="1" x14ac:dyDescent="0.2">
      <c r="A18" s="563">
        <v>304</v>
      </c>
      <c r="B18" s="551" t="s">
        <v>243</v>
      </c>
      <c r="C18" s="556">
        <v>8600</v>
      </c>
      <c r="D18" s="556">
        <v>8600</v>
      </c>
      <c r="E18" s="556">
        <v>8600</v>
      </c>
      <c r="F18" s="556">
        <v>8600</v>
      </c>
      <c r="G18" s="530">
        <f t="shared" si="0"/>
        <v>0</v>
      </c>
      <c r="H18" s="554"/>
      <c r="I18" s="554"/>
      <c r="J18" s="554"/>
      <c r="K18" s="554"/>
      <c r="L18" s="554"/>
    </row>
    <row r="19" spans="1:12" ht="12" customHeight="1" x14ac:dyDescent="0.2">
      <c r="A19" s="563">
        <v>305</v>
      </c>
      <c r="B19" s="551" t="s">
        <v>244</v>
      </c>
      <c r="C19" s="556"/>
      <c r="D19" s="556"/>
      <c r="E19" s="558"/>
      <c r="F19" s="559"/>
      <c r="G19" s="530">
        <f t="shared" si="0"/>
        <v>0</v>
      </c>
      <c r="H19" s="554"/>
      <c r="I19" s="554"/>
      <c r="J19" s="554"/>
      <c r="K19" s="554"/>
      <c r="L19" s="554"/>
    </row>
    <row r="20" spans="1:12" ht="12" customHeight="1" x14ac:dyDescent="0.2">
      <c r="A20" s="563">
        <v>306</v>
      </c>
      <c r="B20" s="551" t="s">
        <v>245</v>
      </c>
      <c r="C20" s="556"/>
      <c r="D20" s="556"/>
      <c r="E20" s="558"/>
      <c r="F20" s="559"/>
      <c r="G20" s="530">
        <f t="shared" si="0"/>
        <v>0</v>
      </c>
      <c r="H20" s="554"/>
      <c r="I20" s="554"/>
      <c r="J20" s="554"/>
      <c r="K20" s="554"/>
      <c r="L20" s="554"/>
    </row>
    <row r="21" spans="1:12" ht="12" customHeight="1" x14ac:dyDescent="0.2">
      <c r="A21" s="563">
        <v>307</v>
      </c>
      <c r="B21" s="551" t="s">
        <v>246</v>
      </c>
      <c r="C21" s="556"/>
      <c r="D21" s="556"/>
      <c r="E21" s="558"/>
      <c r="F21" s="559"/>
      <c r="G21" s="530">
        <f t="shared" si="0"/>
        <v>0</v>
      </c>
      <c r="H21" s="554"/>
      <c r="I21" s="554"/>
      <c r="J21" s="554"/>
      <c r="K21" s="554"/>
      <c r="L21" s="554"/>
    </row>
    <row r="22" spans="1:12" ht="12" customHeight="1" x14ac:dyDescent="0.2">
      <c r="A22" s="563">
        <v>308</v>
      </c>
      <c r="B22" s="551" t="s">
        <v>247</v>
      </c>
      <c r="C22" s="556"/>
      <c r="D22" s="556"/>
      <c r="E22" s="558"/>
      <c r="F22" s="559"/>
      <c r="G22" s="530">
        <f t="shared" si="0"/>
        <v>0</v>
      </c>
      <c r="H22" s="554"/>
      <c r="I22" s="554"/>
      <c r="J22" s="554"/>
      <c r="K22" s="554"/>
      <c r="L22" s="554"/>
    </row>
    <row r="23" spans="1:12" ht="12" customHeight="1" x14ac:dyDescent="0.2">
      <c r="A23" s="563">
        <v>309</v>
      </c>
      <c r="B23" s="551" t="s">
        <v>248</v>
      </c>
      <c r="C23" s="556"/>
      <c r="D23" s="556"/>
      <c r="E23" s="558"/>
      <c r="F23" s="559"/>
      <c r="G23" s="530">
        <f t="shared" si="0"/>
        <v>0</v>
      </c>
      <c r="H23" s="554"/>
      <c r="I23" s="554"/>
      <c r="J23" s="554"/>
      <c r="K23" s="554"/>
      <c r="L23" s="554"/>
    </row>
    <row r="24" spans="1:12" ht="12" customHeight="1" x14ac:dyDescent="0.2">
      <c r="A24" s="563">
        <v>310</v>
      </c>
      <c r="B24" s="551" t="s">
        <v>249</v>
      </c>
      <c r="C24" s="556"/>
      <c r="D24" s="556"/>
      <c r="E24" s="558"/>
      <c r="F24" s="559"/>
      <c r="G24" s="530">
        <f t="shared" si="0"/>
        <v>0</v>
      </c>
      <c r="H24" s="554"/>
      <c r="I24" s="554"/>
      <c r="J24" s="554"/>
      <c r="K24" s="554"/>
      <c r="L24" s="554"/>
    </row>
    <row r="25" spans="1:12" ht="12" customHeight="1" x14ac:dyDescent="0.2">
      <c r="A25" s="563">
        <v>311</v>
      </c>
      <c r="B25" s="551" t="s">
        <v>250</v>
      </c>
      <c r="C25" s="556"/>
      <c r="D25" s="556"/>
      <c r="E25" s="558"/>
      <c r="F25" s="559"/>
      <c r="G25" s="530">
        <f t="shared" si="0"/>
        <v>0</v>
      </c>
      <c r="H25" s="554"/>
      <c r="I25" s="554"/>
      <c r="J25" s="554"/>
      <c r="K25" s="554"/>
      <c r="L25" s="554"/>
    </row>
    <row r="26" spans="1:12" ht="12" customHeight="1" x14ac:dyDescent="0.2">
      <c r="A26" s="563">
        <v>312</v>
      </c>
      <c r="B26" s="551" t="s">
        <v>251</v>
      </c>
      <c r="C26" s="556"/>
      <c r="D26" s="556"/>
      <c r="E26" s="558"/>
      <c r="F26" s="559"/>
      <c r="G26" s="530">
        <f t="shared" si="0"/>
        <v>0</v>
      </c>
      <c r="H26" s="554"/>
      <c r="I26" s="554"/>
      <c r="J26" s="554"/>
      <c r="K26" s="554"/>
      <c r="L26" s="554"/>
    </row>
    <row r="27" spans="1:12" ht="12" customHeight="1" x14ac:dyDescent="0.2">
      <c r="A27" s="563">
        <v>313</v>
      </c>
      <c r="B27" s="551" t="s">
        <v>252</v>
      </c>
      <c r="C27" s="556"/>
      <c r="D27" s="556"/>
      <c r="E27" s="558"/>
      <c r="F27" s="559"/>
      <c r="G27" s="530">
        <f t="shared" si="0"/>
        <v>0</v>
      </c>
      <c r="H27" s="554"/>
      <c r="I27" s="554"/>
      <c r="J27" s="554"/>
      <c r="K27" s="554"/>
      <c r="L27" s="554"/>
    </row>
    <row r="28" spans="1:12" ht="12" customHeight="1" x14ac:dyDescent="0.2">
      <c r="A28" s="563">
        <v>314</v>
      </c>
      <c r="B28" s="551" t="s">
        <v>253</v>
      </c>
      <c r="C28" s="556"/>
      <c r="D28" s="556"/>
      <c r="E28" s="558"/>
      <c r="F28" s="559"/>
      <c r="G28" s="530">
        <f t="shared" si="0"/>
        <v>0</v>
      </c>
      <c r="H28" s="554"/>
      <c r="I28" s="554"/>
      <c r="J28" s="554"/>
      <c r="K28" s="554"/>
      <c r="L28" s="554"/>
    </row>
    <row r="29" spans="1:12" ht="12" customHeight="1" x14ac:dyDescent="0.2">
      <c r="A29" s="563">
        <v>316</v>
      </c>
      <c r="B29" s="551" t="s">
        <v>254</v>
      </c>
      <c r="C29" s="556"/>
      <c r="D29" s="556"/>
      <c r="E29" s="558"/>
      <c r="F29" s="559"/>
      <c r="G29" s="530">
        <f t="shared" si="0"/>
        <v>0</v>
      </c>
      <c r="H29" s="554"/>
      <c r="I29" s="554"/>
      <c r="J29" s="554"/>
      <c r="K29" s="554"/>
      <c r="L29" s="554"/>
    </row>
    <row r="30" spans="1:12" ht="12" customHeight="1" x14ac:dyDescent="0.2">
      <c r="A30" s="563">
        <v>317</v>
      </c>
      <c r="B30" s="551" t="s">
        <v>255</v>
      </c>
      <c r="C30" s="556"/>
      <c r="D30" s="556"/>
      <c r="E30" s="558"/>
      <c r="F30" s="559"/>
      <c r="G30" s="530">
        <f t="shared" si="0"/>
        <v>0</v>
      </c>
      <c r="H30" s="554"/>
      <c r="I30" s="554"/>
      <c r="J30" s="554"/>
      <c r="K30" s="554"/>
      <c r="L30" s="554"/>
    </row>
    <row r="31" spans="1:12" ht="12" customHeight="1" x14ac:dyDescent="0.2">
      <c r="A31" s="563">
        <v>318</v>
      </c>
      <c r="B31" s="551" t="s">
        <v>256</v>
      </c>
      <c r="C31" s="556"/>
      <c r="D31" s="556"/>
      <c r="E31" s="558"/>
      <c r="F31" s="559"/>
      <c r="G31" s="530">
        <f t="shared" si="0"/>
        <v>0</v>
      </c>
      <c r="H31" s="554"/>
      <c r="I31" s="554"/>
      <c r="J31" s="554"/>
      <c r="K31" s="554"/>
      <c r="L31" s="554"/>
    </row>
    <row r="32" spans="1:12" ht="12" customHeight="1" x14ac:dyDescent="0.2">
      <c r="A32" s="563">
        <v>320</v>
      </c>
      <c r="B32" s="551" t="s">
        <v>257</v>
      </c>
      <c r="C32" s="556">
        <v>7500</v>
      </c>
      <c r="D32" s="556">
        <v>7500</v>
      </c>
      <c r="E32" s="556">
        <v>7500</v>
      </c>
      <c r="F32" s="556">
        <v>7500</v>
      </c>
      <c r="G32" s="530">
        <f t="shared" si="0"/>
        <v>0</v>
      </c>
      <c r="H32" s="554"/>
      <c r="I32" s="554"/>
      <c r="J32" s="554"/>
      <c r="K32" s="554"/>
      <c r="L32" s="554"/>
    </row>
    <row r="33" spans="1:12" ht="12" customHeight="1" x14ac:dyDescent="0.2">
      <c r="A33" s="563">
        <v>322</v>
      </c>
      <c r="B33" s="551" t="s">
        <v>258</v>
      </c>
      <c r="C33" s="556"/>
      <c r="D33" s="556"/>
      <c r="E33" s="558"/>
      <c r="F33" s="559"/>
      <c r="G33" s="530">
        <f t="shared" si="0"/>
        <v>0</v>
      </c>
      <c r="H33" s="554"/>
      <c r="I33" s="554"/>
      <c r="J33" s="554"/>
      <c r="K33" s="554"/>
      <c r="L33" s="554"/>
    </row>
    <row r="34" spans="1:12" ht="12" customHeight="1" x14ac:dyDescent="0.2">
      <c r="A34" s="563">
        <v>323</v>
      </c>
      <c r="B34" s="551" t="s">
        <v>259</v>
      </c>
      <c r="C34" s="556"/>
      <c r="D34" s="556"/>
      <c r="E34" s="558"/>
      <c r="F34" s="559"/>
      <c r="G34" s="530">
        <f t="shared" si="0"/>
        <v>0</v>
      </c>
      <c r="H34" s="554"/>
      <c r="I34" s="554"/>
      <c r="J34" s="554"/>
      <c r="K34" s="554"/>
      <c r="L34" s="554"/>
    </row>
    <row r="35" spans="1:12" ht="12" customHeight="1" x14ac:dyDescent="0.2">
      <c r="A35" s="563">
        <v>324</v>
      </c>
      <c r="B35" s="551" t="s">
        <v>260</v>
      </c>
      <c r="C35" s="556"/>
      <c r="D35" s="556"/>
      <c r="E35" s="558"/>
      <c r="F35" s="559"/>
      <c r="G35" s="530">
        <f t="shared" si="0"/>
        <v>0</v>
      </c>
      <c r="H35" s="554"/>
      <c r="I35" s="554"/>
      <c r="J35" s="554"/>
      <c r="K35" s="554"/>
      <c r="L35" s="554"/>
    </row>
    <row r="36" spans="1:12" ht="12" customHeight="1" x14ac:dyDescent="0.2">
      <c r="A36" s="563">
        <v>325</v>
      </c>
      <c r="B36" s="551" t="s">
        <v>261</v>
      </c>
      <c r="C36" s="556">
        <v>6000</v>
      </c>
      <c r="D36" s="556">
        <v>6000</v>
      </c>
      <c r="E36" s="556">
        <v>6000</v>
      </c>
      <c r="F36" s="556">
        <v>6000</v>
      </c>
      <c r="G36" s="530">
        <f t="shared" si="0"/>
        <v>0</v>
      </c>
      <c r="H36" s="554"/>
      <c r="I36" s="554"/>
      <c r="J36" s="554"/>
      <c r="K36" s="554"/>
      <c r="L36" s="554"/>
    </row>
    <row r="37" spans="1:12" ht="12" customHeight="1" x14ac:dyDescent="0.2">
      <c r="A37" s="563">
        <v>326</v>
      </c>
      <c r="B37" s="551" t="s">
        <v>262</v>
      </c>
      <c r="C37" s="556"/>
      <c r="D37" s="556"/>
      <c r="E37" s="558"/>
      <c r="F37" s="559"/>
      <c r="G37" s="530">
        <f t="shared" si="0"/>
        <v>0</v>
      </c>
      <c r="H37" s="554"/>
      <c r="I37" s="554"/>
      <c r="J37" s="554"/>
      <c r="K37" s="554"/>
      <c r="L37" s="554"/>
    </row>
    <row r="38" spans="1:12" ht="12" customHeight="1" x14ac:dyDescent="0.2">
      <c r="A38" s="563">
        <v>328</v>
      </c>
      <c r="B38" s="551" t="s">
        <v>263</v>
      </c>
      <c r="C38" s="556"/>
      <c r="D38" s="556"/>
      <c r="E38" s="558"/>
      <c r="F38" s="559"/>
      <c r="G38" s="530">
        <f t="shared" si="0"/>
        <v>0</v>
      </c>
      <c r="H38" s="554"/>
      <c r="I38" s="554"/>
      <c r="J38" s="554"/>
      <c r="K38" s="554"/>
      <c r="L38" s="554"/>
    </row>
    <row r="39" spans="1:12" ht="12" customHeight="1" x14ac:dyDescent="0.2">
      <c r="A39" s="563">
        <v>335</v>
      </c>
      <c r="B39" s="551" t="s">
        <v>264</v>
      </c>
      <c r="C39" s="556"/>
      <c r="D39" s="556"/>
      <c r="E39" s="558"/>
      <c r="F39" s="559"/>
      <c r="G39" s="530">
        <f t="shared" si="0"/>
        <v>0</v>
      </c>
      <c r="H39" s="554"/>
      <c r="I39" s="554"/>
      <c r="J39" s="554"/>
      <c r="K39" s="554"/>
      <c r="L39" s="554"/>
    </row>
    <row r="40" spans="1:12" ht="12" customHeight="1" x14ac:dyDescent="0.2">
      <c r="A40" s="563">
        <v>340</v>
      </c>
      <c r="B40" s="551" t="s">
        <v>265</v>
      </c>
      <c r="C40" s="556"/>
      <c r="D40" s="556"/>
      <c r="E40" s="558"/>
      <c r="F40" s="559"/>
      <c r="G40" s="530">
        <f t="shared" si="0"/>
        <v>0</v>
      </c>
      <c r="H40" s="554"/>
      <c r="I40" s="554"/>
      <c r="J40" s="554"/>
      <c r="K40" s="554"/>
      <c r="L40" s="554"/>
    </row>
    <row r="41" spans="1:12" ht="12" customHeight="1" x14ac:dyDescent="0.2">
      <c r="A41" s="563">
        <v>341</v>
      </c>
      <c r="B41" s="551" t="s">
        <v>266</v>
      </c>
      <c r="C41" s="556"/>
      <c r="D41" s="556"/>
      <c r="E41" s="558"/>
      <c r="F41" s="559"/>
      <c r="G41" s="530">
        <f t="shared" si="0"/>
        <v>0</v>
      </c>
      <c r="H41" s="554"/>
      <c r="I41" s="554"/>
      <c r="J41" s="554"/>
      <c r="K41" s="554"/>
      <c r="L41" s="554"/>
    </row>
    <row r="42" spans="1:12" ht="12" customHeight="1" x14ac:dyDescent="0.2">
      <c r="A42" s="563">
        <v>342</v>
      </c>
      <c r="B42" s="551" t="s">
        <v>267</v>
      </c>
      <c r="C42" s="556"/>
      <c r="D42" s="556"/>
      <c r="E42" s="558"/>
      <c r="F42" s="559"/>
      <c r="G42" s="530">
        <f t="shared" si="0"/>
        <v>0</v>
      </c>
      <c r="H42" s="554"/>
      <c r="I42" s="554"/>
      <c r="J42" s="554"/>
      <c r="K42" s="554"/>
      <c r="L42" s="554"/>
    </row>
    <row r="43" spans="1:12" ht="12" customHeight="1" x14ac:dyDescent="0.2">
      <c r="A43" s="563">
        <v>345</v>
      </c>
      <c r="B43" s="551" t="s">
        <v>268</v>
      </c>
      <c r="C43" s="556"/>
      <c r="D43" s="556"/>
      <c r="E43" s="558"/>
      <c r="F43" s="559"/>
      <c r="G43" s="530">
        <f>+F43-E43</f>
        <v>0</v>
      </c>
      <c r="H43" s="554"/>
      <c r="I43" s="554"/>
      <c r="J43" s="554"/>
      <c r="K43" s="554"/>
      <c r="L43" s="554"/>
    </row>
    <row r="44" spans="1:12" ht="12" customHeight="1" x14ac:dyDescent="0.2">
      <c r="A44" s="563">
        <v>399</v>
      </c>
      <c r="B44" s="551" t="s">
        <v>269</v>
      </c>
      <c r="C44" s="556"/>
      <c r="D44" s="556"/>
      <c r="E44" s="558"/>
      <c r="F44" s="559"/>
      <c r="G44" s="530">
        <f t="shared" si="0"/>
        <v>0</v>
      </c>
      <c r="H44" s="554"/>
      <c r="I44" s="554"/>
      <c r="J44" s="554"/>
      <c r="K44" s="554"/>
      <c r="L44" s="554"/>
    </row>
    <row r="45" spans="1:12" ht="12" customHeight="1" x14ac:dyDescent="0.2">
      <c r="A45" s="565"/>
      <c r="B45" s="220"/>
      <c r="C45" s="557"/>
      <c r="D45" s="557"/>
      <c r="E45" s="567"/>
      <c r="F45" s="568"/>
      <c r="G45" s="530">
        <f t="shared" si="0"/>
        <v>0</v>
      </c>
      <c r="H45" s="554"/>
      <c r="I45" s="554"/>
      <c r="J45" s="554"/>
      <c r="K45" s="554"/>
      <c r="L45" s="554"/>
    </row>
    <row r="46" spans="1:12" ht="12" customHeight="1" thickBot="1" x14ac:dyDescent="0.25">
      <c r="A46" s="1098" t="s">
        <v>0</v>
      </c>
      <c r="B46" s="1099"/>
      <c r="C46" s="547">
        <f>SUM(C15:C45)</f>
        <v>22100</v>
      </c>
      <c r="D46" s="548">
        <f>SUM(D15:D45)</f>
        <v>22100</v>
      </c>
      <c r="E46" s="548">
        <f>SUM(E15:E45)</f>
        <v>22100</v>
      </c>
      <c r="F46" s="549">
        <f>SUM(F15:F45)</f>
        <v>22100</v>
      </c>
      <c r="G46" s="550">
        <f>SUM(G15:G45)</f>
        <v>0</v>
      </c>
      <c r="H46" s="554"/>
      <c r="I46" s="554"/>
      <c r="J46" s="554"/>
      <c r="K46" s="554"/>
      <c r="L46" s="554"/>
    </row>
    <row r="47" spans="1:12" ht="12" customHeight="1" thickTop="1" x14ac:dyDescent="0.2">
      <c r="A47" s="998" t="s">
        <v>270</v>
      </c>
      <c r="B47" s="999"/>
      <c r="C47" s="999"/>
      <c r="D47" s="999"/>
      <c r="E47" s="999"/>
      <c r="F47" s="999"/>
      <c r="G47" s="1000"/>
      <c r="H47" s="554"/>
      <c r="I47" s="554"/>
      <c r="J47" s="554"/>
      <c r="K47" s="554"/>
      <c r="L47" s="554"/>
    </row>
    <row r="48" spans="1:12" ht="12" customHeight="1" x14ac:dyDescent="0.2">
      <c r="A48" s="563">
        <v>405</v>
      </c>
      <c r="B48" s="551" t="s">
        <v>271</v>
      </c>
      <c r="C48" s="556"/>
      <c r="D48" s="556"/>
      <c r="E48" s="558"/>
      <c r="F48" s="559"/>
      <c r="G48" s="530">
        <f t="shared" si="0"/>
        <v>0</v>
      </c>
      <c r="H48" s="554"/>
      <c r="I48" s="554"/>
      <c r="J48" s="554"/>
      <c r="K48" s="554"/>
      <c r="L48" s="554"/>
    </row>
    <row r="49" spans="1:12" ht="12" customHeight="1" x14ac:dyDescent="0.2">
      <c r="A49" s="563">
        <v>410</v>
      </c>
      <c r="B49" s="551" t="s">
        <v>272</v>
      </c>
      <c r="C49" s="556"/>
      <c r="D49" s="556"/>
      <c r="E49" s="558"/>
      <c r="F49" s="559"/>
      <c r="G49" s="530">
        <f t="shared" si="0"/>
        <v>0</v>
      </c>
      <c r="H49" s="554"/>
      <c r="I49" s="554"/>
      <c r="J49" s="554"/>
      <c r="K49" s="554"/>
      <c r="L49" s="554"/>
    </row>
    <row r="50" spans="1:12" ht="12" customHeight="1" x14ac:dyDescent="0.2">
      <c r="A50" s="563">
        <v>411</v>
      </c>
      <c r="B50" s="551" t="s">
        <v>250</v>
      </c>
      <c r="C50" s="556"/>
      <c r="D50" s="556"/>
      <c r="E50" s="558"/>
      <c r="F50" s="559"/>
      <c r="G50" s="530">
        <f t="shared" si="0"/>
        <v>0</v>
      </c>
      <c r="H50" s="554"/>
      <c r="I50" s="554"/>
      <c r="J50" s="554"/>
      <c r="K50" s="554"/>
      <c r="L50" s="554"/>
    </row>
    <row r="51" spans="1:12" ht="12" customHeight="1" x14ac:dyDescent="0.2">
      <c r="A51" s="563">
        <v>412</v>
      </c>
      <c r="B51" s="551" t="s">
        <v>273</v>
      </c>
      <c r="C51" s="556"/>
      <c r="D51" s="556"/>
      <c r="E51" s="558"/>
      <c r="F51" s="559"/>
      <c r="G51" s="530">
        <f>+F51-E51</f>
        <v>0</v>
      </c>
      <c r="H51" s="554"/>
      <c r="I51" s="554"/>
      <c r="J51" s="554"/>
      <c r="K51" s="554"/>
      <c r="L51" s="554"/>
    </row>
    <row r="52" spans="1:12" ht="12" customHeight="1" x14ac:dyDescent="0.2">
      <c r="A52" s="563">
        <v>417</v>
      </c>
      <c r="B52" s="551" t="s">
        <v>255</v>
      </c>
      <c r="C52" s="556"/>
      <c r="D52" s="556"/>
      <c r="E52" s="558"/>
      <c r="F52" s="559"/>
      <c r="G52" s="530">
        <f t="shared" si="0"/>
        <v>0</v>
      </c>
      <c r="H52" s="554"/>
      <c r="I52" s="554"/>
      <c r="J52" s="554"/>
      <c r="K52" s="554"/>
      <c r="L52" s="554"/>
    </row>
    <row r="53" spans="1:12" ht="12" customHeight="1" x14ac:dyDescent="0.2">
      <c r="A53" s="563">
        <v>420</v>
      </c>
      <c r="B53" s="551" t="s">
        <v>274</v>
      </c>
      <c r="C53" s="556">
        <v>10769</v>
      </c>
      <c r="D53" s="556">
        <v>10769</v>
      </c>
      <c r="E53" s="556">
        <v>10769</v>
      </c>
      <c r="F53" s="556">
        <v>10769</v>
      </c>
      <c r="G53" s="530">
        <f t="shared" si="0"/>
        <v>0</v>
      </c>
      <c r="H53" s="554"/>
      <c r="I53" s="554"/>
      <c r="J53" s="554"/>
      <c r="K53" s="554"/>
      <c r="L53" s="554"/>
    </row>
    <row r="54" spans="1:12" ht="12" customHeight="1" x14ac:dyDescent="0.2">
      <c r="A54" s="563">
        <v>423</v>
      </c>
      <c r="B54" s="564" t="s">
        <v>259</v>
      </c>
      <c r="C54" s="556"/>
      <c r="D54" s="556"/>
      <c r="E54" s="556"/>
      <c r="F54" s="556"/>
      <c r="G54" s="530">
        <f t="shared" si="0"/>
        <v>0</v>
      </c>
      <c r="H54" s="554"/>
      <c r="I54" s="554"/>
      <c r="J54" s="554"/>
      <c r="K54" s="554"/>
      <c r="L54" s="554"/>
    </row>
    <row r="55" spans="1:12" ht="12" customHeight="1" x14ac:dyDescent="0.2">
      <c r="A55" s="563">
        <v>424</v>
      </c>
      <c r="B55" s="564" t="s">
        <v>260</v>
      </c>
      <c r="C55" s="556"/>
      <c r="D55" s="556"/>
      <c r="E55" s="556"/>
      <c r="F55" s="556"/>
      <c r="G55" s="530">
        <f t="shared" si="0"/>
        <v>0</v>
      </c>
      <c r="H55" s="554"/>
      <c r="I55" s="554"/>
      <c r="J55" s="554"/>
      <c r="K55" s="554"/>
      <c r="L55" s="554"/>
    </row>
    <row r="56" spans="1:12" ht="12" customHeight="1" x14ac:dyDescent="0.2">
      <c r="A56" s="563">
        <v>426</v>
      </c>
      <c r="B56" s="564" t="s">
        <v>262</v>
      </c>
      <c r="C56" s="556"/>
      <c r="D56" s="556"/>
      <c r="E56" s="556"/>
      <c r="F56" s="556"/>
      <c r="G56" s="530">
        <f>+F56-E56</f>
        <v>0</v>
      </c>
      <c r="H56" s="554"/>
      <c r="I56" s="554"/>
      <c r="J56" s="554"/>
      <c r="K56" s="554"/>
      <c r="L56" s="554"/>
    </row>
    <row r="57" spans="1:12" ht="12" customHeight="1" x14ac:dyDescent="0.2">
      <c r="A57" s="563">
        <v>427</v>
      </c>
      <c r="B57" s="551" t="s">
        <v>275</v>
      </c>
      <c r="C57" s="556">
        <v>7000</v>
      </c>
      <c r="D57" s="556">
        <v>7000</v>
      </c>
      <c r="E57" s="556">
        <v>7000</v>
      </c>
      <c r="F57" s="556">
        <v>7000</v>
      </c>
      <c r="G57" s="530">
        <f t="shared" si="0"/>
        <v>0</v>
      </c>
      <c r="H57" s="554"/>
      <c r="I57" s="554"/>
      <c r="J57" s="554"/>
      <c r="K57" s="554"/>
      <c r="L57" s="554"/>
    </row>
    <row r="58" spans="1:12" ht="12" customHeight="1" x14ac:dyDescent="0.2">
      <c r="A58" s="563">
        <v>428</v>
      </c>
      <c r="B58" s="551" t="s">
        <v>276</v>
      </c>
      <c r="C58" s="556"/>
      <c r="D58" s="556"/>
      <c r="E58" s="556"/>
      <c r="F58" s="556"/>
      <c r="G58" s="530">
        <f t="shared" si="0"/>
        <v>0</v>
      </c>
      <c r="H58" s="554"/>
      <c r="I58" s="554"/>
      <c r="J58" s="554"/>
      <c r="K58" s="554"/>
      <c r="L58" s="554"/>
    </row>
    <row r="59" spans="1:12" ht="12" customHeight="1" x14ac:dyDescent="0.2">
      <c r="A59" s="563">
        <v>430</v>
      </c>
      <c r="B59" s="551" t="s">
        <v>277</v>
      </c>
      <c r="C59" s="556">
        <v>2500</v>
      </c>
      <c r="D59" s="556">
        <v>2500</v>
      </c>
      <c r="E59" s="556">
        <v>2500</v>
      </c>
      <c r="F59" s="556">
        <v>2500</v>
      </c>
      <c r="G59" s="530">
        <f>+F59-E59</f>
        <v>0</v>
      </c>
      <c r="H59" s="554"/>
      <c r="I59" s="554"/>
      <c r="J59" s="554"/>
      <c r="K59" s="554"/>
      <c r="L59" s="554"/>
    </row>
    <row r="60" spans="1:12" ht="12" customHeight="1" x14ac:dyDescent="0.2">
      <c r="A60" s="563">
        <v>499</v>
      </c>
      <c r="B60" s="551" t="s">
        <v>278</v>
      </c>
      <c r="C60" s="556"/>
      <c r="D60" s="556"/>
      <c r="E60" s="558"/>
      <c r="F60" s="559"/>
      <c r="G60" s="530">
        <f t="shared" si="0"/>
        <v>0</v>
      </c>
      <c r="H60" s="554"/>
      <c r="I60" s="554"/>
      <c r="J60" s="554"/>
      <c r="K60" s="554"/>
      <c r="L60" s="554"/>
    </row>
    <row r="61" spans="1:12" ht="12" customHeight="1" x14ac:dyDescent="0.2">
      <c r="A61" s="565"/>
      <c r="B61" s="566"/>
      <c r="C61" s="557"/>
      <c r="D61" s="557"/>
      <c r="E61" s="567"/>
      <c r="F61" s="568"/>
      <c r="G61" s="530">
        <f t="shared" si="0"/>
        <v>0</v>
      </c>
      <c r="H61" s="554"/>
      <c r="I61" s="554"/>
      <c r="J61" s="554"/>
      <c r="K61" s="554"/>
      <c r="L61" s="554"/>
    </row>
    <row r="62" spans="1:12" ht="12" customHeight="1" thickBot="1" x14ac:dyDescent="0.25">
      <c r="A62" s="1098" t="s">
        <v>0</v>
      </c>
      <c r="B62" s="1099"/>
      <c r="C62" s="547">
        <f>SUM(C48:C61)</f>
        <v>20269</v>
      </c>
      <c r="D62" s="548">
        <f>SUM(D48:D61)</f>
        <v>20269</v>
      </c>
      <c r="E62" s="548">
        <f>SUM(E48:E61)</f>
        <v>20269</v>
      </c>
      <c r="F62" s="549">
        <f>SUM(F48:F61)</f>
        <v>20269</v>
      </c>
      <c r="G62" s="550">
        <f>SUM(G48:G61)</f>
        <v>0</v>
      </c>
      <c r="H62" s="554"/>
      <c r="I62" s="554"/>
      <c r="J62" s="554"/>
      <c r="K62" s="554"/>
      <c r="L62" s="554"/>
    </row>
    <row r="63" spans="1:12" ht="10.5" customHeight="1" thickTop="1" x14ac:dyDescent="0.2">
      <c r="A63" s="521" t="s">
        <v>279</v>
      </c>
      <c r="H63" s="554"/>
      <c r="I63" s="554"/>
      <c r="J63" s="554"/>
      <c r="K63" s="554"/>
      <c r="L63" s="554"/>
    </row>
  </sheetData>
  <mergeCells count="19">
    <mergeCell ref="A9:G9"/>
    <mergeCell ref="A14:G14"/>
    <mergeCell ref="A46:B46"/>
    <mergeCell ref="A47:G47"/>
    <mergeCell ref="A62:B62"/>
    <mergeCell ref="A7:B7"/>
    <mergeCell ref="D7:G8"/>
    <mergeCell ref="A8:B8"/>
    <mergeCell ref="A1:C1"/>
    <mergeCell ref="D1:G1"/>
    <mergeCell ref="A2:C2"/>
    <mergeCell ref="D2:G2"/>
    <mergeCell ref="A3:C3"/>
    <mergeCell ref="D3:G3"/>
    <mergeCell ref="A4:G4"/>
    <mergeCell ref="A5:B5"/>
    <mergeCell ref="D5:F5"/>
    <mergeCell ref="A6:B6"/>
    <mergeCell ref="D6:F6"/>
  </mergeCells>
  <printOptions horizontalCentered="1"/>
  <pageMargins left="0.35" right="0.35" top="0.35" bottom="0.35" header="0" footer="0"/>
  <pageSetup scale="9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4721E-9CA8-4F40-854C-08B2F49D8972}">
  <sheetPr transitionEntry="1">
    <tabColor rgb="FF00B0F0"/>
    <pageSetUpPr fitToPage="1"/>
  </sheetPr>
  <dimension ref="A1:L61"/>
  <sheetViews>
    <sheetView showZeros="0" topLeftCell="A47" zoomScale="110" zoomScaleNormal="110" zoomScaleSheetLayoutView="100" workbookViewId="0">
      <selection activeCell="L41" sqref="L41"/>
    </sheetView>
  </sheetViews>
  <sheetFormatPr defaultRowHeight="12.75" x14ac:dyDescent="0.2"/>
  <cols>
    <col min="1" max="1" width="4.7109375" style="518" customWidth="1"/>
    <col min="2" max="2" width="30.7109375" style="518" customWidth="1"/>
    <col min="3" max="6" width="13.28515625" style="518" customWidth="1"/>
    <col min="7" max="7" width="12.7109375" style="518" customWidth="1"/>
    <col min="8" max="16384" width="9.140625" style="518"/>
  </cols>
  <sheetData>
    <row r="1" spans="1:12" ht="15.75" x14ac:dyDescent="0.25">
      <c r="A1" s="1130" t="s">
        <v>1</v>
      </c>
      <c r="B1" s="1130"/>
      <c r="C1" s="1130"/>
      <c r="D1" s="1130"/>
      <c r="E1" s="1130"/>
      <c r="F1" s="1130"/>
      <c r="G1" s="1130"/>
      <c r="H1" s="554"/>
      <c r="I1" s="554"/>
      <c r="J1" s="554"/>
      <c r="K1" s="554"/>
      <c r="L1" s="554"/>
    </row>
    <row r="2" spans="1:12" ht="15.75" x14ac:dyDescent="0.25">
      <c r="A2" s="1131"/>
      <c r="B2" s="1131"/>
      <c r="C2" s="1131"/>
      <c r="D2" s="1131" t="s">
        <v>280</v>
      </c>
      <c r="E2" s="1131"/>
      <c r="F2" s="1131"/>
      <c r="G2" s="1131"/>
      <c r="H2" s="554"/>
      <c r="I2" s="554"/>
      <c r="J2" s="554"/>
      <c r="K2" s="554"/>
      <c r="L2" s="554"/>
    </row>
    <row r="3" spans="1:12" ht="15.75" x14ac:dyDescent="0.25">
      <c r="A3" s="1132" t="s">
        <v>455</v>
      </c>
      <c r="B3" s="1133"/>
      <c r="C3" s="1133"/>
      <c r="D3" s="1133" t="s">
        <v>388</v>
      </c>
      <c r="E3" s="1133"/>
      <c r="F3" s="1133"/>
      <c r="G3" s="1133"/>
      <c r="H3" s="554"/>
      <c r="I3" s="554"/>
      <c r="J3" s="554"/>
      <c r="K3" s="554"/>
      <c r="L3" s="554"/>
    </row>
    <row r="4" spans="1:12" ht="4.5" customHeight="1" x14ac:dyDescent="0.2">
      <c r="A4" s="1134"/>
      <c r="B4" s="1135"/>
      <c r="C4" s="1135"/>
      <c r="D4" s="1135"/>
      <c r="E4" s="1135"/>
      <c r="F4" s="1135"/>
      <c r="G4" s="1136"/>
      <c r="H4" s="554"/>
      <c r="I4" s="554"/>
      <c r="J4" s="554"/>
      <c r="K4" s="554"/>
      <c r="L4" s="554"/>
    </row>
    <row r="5" spans="1:12" ht="9.75" customHeight="1" x14ac:dyDescent="0.2">
      <c r="A5" s="1137" t="s">
        <v>6</v>
      </c>
      <c r="B5" s="1137"/>
      <c r="C5" s="633" t="s">
        <v>7</v>
      </c>
      <c r="D5" s="1137" t="s">
        <v>9</v>
      </c>
      <c r="E5" s="1137"/>
      <c r="F5" s="1137"/>
      <c r="G5" s="135" t="s">
        <v>7</v>
      </c>
      <c r="H5" s="554"/>
      <c r="I5" s="554"/>
      <c r="J5" s="554"/>
      <c r="K5" s="554"/>
      <c r="L5" s="554"/>
    </row>
    <row r="6" spans="1:12" ht="15" customHeight="1" x14ac:dyDescent="0.2">
      <c r="A6" s="1008" t="s">
        <v>597</v>
      </c>
      <c r="B6" s="1009"/>
      <c r="C6" s="555" t="s">
        <v>499</v>
      </c>
      <c r="D6" s="1010" t="s">
        <v>559</v>
      </c>
      <c r="E6" s="1011"/>
      <c r="F6" s="1012"/>
      <c r="G6" s="555" t="s">
        <v>409</v>
      </c>
      <c r="H6" s="554"/>
      <c r="I6" s="554"/>
      <c r="J6" s="554"/>
      <c r="K6" s="554"/>
      <c r="L6" s="554"/>
    </row>
    <row r="7" spans="1:12" ht="9.75" customHeight="1" x14ac:dyDescent="0.2">
      <c r="A7" s="1123" t="s">
        <v>8</v>
      </c>
      <c r="B7" s="1123"/>
      <c r="C7" s="632"/>
      <c r="D7" s="1124"/>
      <c r="E7" s="1125"/>
      <c r="F7" s="1125"/>
      <c r="G7" s="1126"/>
      <c r="H7" s="554"/>
      <c r="I7" s="554"/>
      <c r="J7" s="554"/>
      <c r="K7" s="554"/>
      <c r="L7" s="554"/>
    </row>
    <row r="8" spans="1:12" ht="15" customHeight="1" x14ac:dyDescent="0.2">
      <c r="A8" s="1008" t="s">
        <v>505</v>
      </c>
      <c r="B8" s="1009"/>
      <c r="C8" s="555" t="s">
        <v>406</v>
      </c>
      <c r="D8" s="1127"/>
      <c r="E8" s="1128"/>
      <c r="F8" s="1128"/>
      <c r="G8" s="1129"/>
      <c r="H8" s="554"/>
      <c r="I8" s="554"/>
      <c r="J8" s="554"/>
      <c r="K8" s="554"/>
      <c r="L8" s="554"/>
    </row>
    <row r="9" spans="1:12" ht="4.5" customHeight="1" x14ac:dyDescent="0.2">
      <c r="A9" s="1110"/>
      <c r="B9" s="1108"/>
      <c r="C9" s="1108"/>
      <c r="D9" s="1108"/>
      <c r="E9" s="1108"/>
      <c r="F9" s="1108"/>
      <c r="G9" s="1109"/>
      <c r="H9" s="554"/>
      <c r="I9" s="554"/>
      <c r="J9" s="554"/>
      <c r="K9" s="554"/>
      <c r="L9" s="554"/>
    </row>
    <row r="10" spans="1:12" ht="11.25" customHeight="1" x14ac:dyDescent="0.2">
      <c r="A10" s="268"/>
      <c r="B10" s="268"/>
      <c r="C10" s="269" t="s">
        <v>448</v>
      </c>
      <c r="D10" s="269" t="s">
        <v>451</v>
      </c>
      <c r="E10" s="574" t="s">
        <v>451</v>
      </c>
      <c r="F10" s="271" t="s">
        <v>456</v>
      </c>
      <c r="G10" s="272" t="s">
        <v>24</v>
      </c>
      <c r="H10" s="554"/>
      <c r="I10" s="554"/>
      <c r="J10" s="554"/>
      <c r="K10" s="554"/>
      <c r="L10" s="554"/>
    </row>
    <row r="11" spans="1:12" ht="11.25" customHeight="1" x14ac:dyDescent="0.2">
      <c r="A11" s="273" t="s">
        <v>2</v>
      </c>
      <c r="B11" s="273" t="s">
        <v>30</v>
      </c>
      <c r="C11" s="273" t="s">
        <v>3</v>
      </c>
      <c r="D11" s="273" t="s">
        <v>25</v>
      </c>
      <c r="E11" s="274" t="s">
        <v>26</v>
      </c>
      <c r="F11" s="275" t="s">
        <v>49</v>
      </c>
      <c r="G11" s="272" t="s">
        <v>28</v>
      </c>
      <c r="H11" s="554"/>
      <c r="I11" s="554"/>
      <c r="J11" s="554"/>
      <c r="K11" s="554"/>
      <c r="L11" s="554"/>
    </row>
    <row r="12" spans="1:12" ht="11.25" customHeight="1" x14ac:dyDescent="0.2">
      <c r="A12" s="268"/>
      <c r="B12" s="268"/>
      <c r="C12" s="273" t="s">
        <v>31</v>
      </c>
      <c r="D12" s="273" t="s">
        <v>94</v>
      </c>
      <c r="E12" s="274" t="s">
        <v>31</v>
      </c>
      <c r="F12" s="275" t="s">
        <v>66</v>
      </c>
      <c r="G12" s="272" t="s">
        <v>33</v>
      </c>
      <c r="H12" s="554"/>
      <c r="I12" s="554"/>
      <c r="J12" s="554"/>
      <c r="K12" s="554"/>
      <c r="L12" s="554"/>
    </row>
    <row r="13" spans="1:12" ht="11.25" customHeight="1" x14ac:dyDescent="0.2">
      <c r="A13" s="276" t="s">
        <v>11</v>
      </c>
      <c r="B13" s="276" t="s">
        <v>12</v>
      </c>
      <c r="C13" s="276" t="s">
        <v>13</v>
      </c>
      <c r="D13" s="276" t="s">
        <v>14</v>
      </c>
      <c r="E13" s="624" t="s">
        <v>15</v>
      </c>
      <c r="F13" s="278" t="s">
        <v>16</v>
      </c>
      <c r="G13" s="625" t="s">
        <v>17</v>
      </c>
      <c r="H13" s="554"/>
      <c r="I13" s="554"/>
      <c r="J13" s="554"/>
      <c r="K13" s="554"/>
      <c r="L13" s="554"/>
    </row>
    <row r="14" spans="1:12" ht="12" customHeight="1" x14ac:dyDescent="0.2">
      <c r="A14" s="1110" t="s">
        <v>281</v>
      </c>
      <c r="B14" s="1108"/>
      <c r="C14" s="1108"/>
      <c r="D14" s="1108"/>
      <c r="E14" s="1108"/>
      <c r="F14" s="1108"/>
      <c r="G14" s="1109"/>
      <c r="H14" s="554"/>
      <c r="I14" s="554"/>
      <c r="J14" s="554"/>
      <c r="K14" s="554"/>
      <c r="L14" s="554"/>
    </row>
    <row r="15" spans="1:12" ht="12" customHeight="1" x14ac:dyDescent="0.2">
      <c r="A15" s="280" t="s">
        <v>282</v>
      </c>
      <c r="B15" s="281" t="s">
        <v>283</v>
      </c>
      <c r="C15" s="556"/>
      <c r="D15" s="556"/>
      <c r="E15" s="558"/>
      <c r="F15" s="559"/>
      <c r="G15" s="282">
        <f t="shared" ref="G15:G52" si="0">+F15-E15</f>
        <v>0</v>
      </c>
      <c r="H15" s="554"/>
      <c r="I15" s="554"/>
      <c r="J15" s="554"/>
      <c r="K15" s="554"/>
      <c r="L15" s="554"/>
    </row>
    <row r="16" spans="1:12" ht="12" customHeight="1" x14ac:dyDescent="0.2">
      <c r="A16" s="280" t="s">
        <v>284</v>
      </c>
      <c r="B16" s="281" t="s">
        <v>285</v>
      </c>
      <c r="C16" s="556"/>
      <c r="D16" s="556"/>
      <c r="E16" s="558"/>
      <c r="F16" s="559"/>
      <c r="G16" s="282">
        <f t="shared" si="0"/>
        <v>0</v>
      </c>
      <c r="H16" s="554"/>
      <c r="I16" s="554"/>
      <c r="J16" s="554"/>
      <c r="K16" s="554"/>
      <c r="L16" s="554"/>
    </row>
    <row r="17" spans="1:12" ht="12" customHeight="1" x14ac:dyDescent="0.2">
      <c r="A17" s="280" t="s">
        <v>286</v>
      </c>
      <c r="B17" s="281" t="s">
        <v>287</v>
      </c>
      <c r="C17" s="556"/>
      <c r="D17" s="556"/>
      <c r="E17" s="558"/>
      <c r="F17" s="559"/>
      <c r="G17" s="282">
        <f t="shared" si="0"/>
        <v>0</v>
      </c>
      <c r="H17" s="554"/>
      <c r="I17" s="554"/>
      <c r="J17" s="554"/>
      <c r="K17" s="554"/>
      <c r="L17" s="554"/>
    </row>
    <row r="18" spans="1:12" ht="12" customHeight="1" x14ac:dyDescent="0.2">
      <c r="A18" s="280" t="s">
        <v>288</v>
      </c>
      <c r="B18" s="281" t="s">
        <v>289</v>
      </c>
      <c r="C18" s="556"/>
      <c r="D18" s="556"/>
      <c r="E18" s="558"/>
      <c r="F18" s="559"/>
      <c r="G18" s="282">
        <f t="shared" si="0"/>
        <v>0</v>
      </c>
      <c r="H18" s="554"/>
      <c r="I18" s="554"/>
      <c r="J18" s="554"/>
      <c r="K18" s="554"/>
      <c r="L18" s="554"/>
    </row>
    <row r="19" spans="1:12" ht="12" customHeight="1" x14ac:dyDescent="0.2">
      <c r="A19" s="280" t="s">
        <v>290</v>
      </c>
      <c r="B19" s="281" t="s">
        <v>291</v>
      </c>
      <c r="C19" s="556"/>
      <c r="D19" s="556"/>
      <c r="E19" s="558"/>
      <c r="F19" s="559"/>
      <c r="G19" s="282">
        <f t="shared" si="0"/>
        <v>0</v>
      </c>
      <c r="H19" s="554"/>
      <c r="I19" s="554"/>
      <c r="J19" s="554"/>
      <c r="K19" s="554"/>
      <c r="L19" s="554"/>
    </row>
    <row r="20" spans="1:12" ht="12" customHeight="1" x14ac:dyDescent="0.2">
      <c r="A20" s="280" t="s">
        <v>292</v>
      </c>
      <c r="B20" s="281" t="s">
        <v>293</v>
      </c>
      <c r="C20" s="556"/>
      <c r="D20" s="556"/>
      <c r="E20" s="558"/>
      <c r="F20" s="559"/>
      <c r="G20" s="282">
        <f t="shared" si="0"/>
        <v>0</v>
      </c>
      <c r="H20" s="554"/>
      <c r="I20" s="554"/>
      <c r="J20" s="554"/>
      <c r="K20" s="554"/>
      <c r="L20" s="554"/>
    </row>
    <row r="21" spans="1:12" ht="12" customHeight="1" x14ac:dyDescent="0.2">
      <c r="A21" s="280" t="s">
        <v>294</v>
      </c>
      <c r="B21" s="281" t="s">
        <v>295</v>
      </c>
      <c r="C21" s="556"/>
      <c r="D21" s="556"/>
      <c r="E21" s="558"/>
      <c r="F21" s="559"/>
      <c r="G21" s="282">
        <f t="shared" si="0"/>
        <v>0</v>
      </c>
      <c r="H21" s="554"/>
      <c r="I21" s="554"/>
      <c r="J21" s="554"/>
      <c r="K21" s="554"/>
      <c r="L21" s="554"/>
    </row>
    <row r="22" spans="1:12" ht="12" customHeight="1" x14ac:dyDescent="0.2">
      <c r="A22" s="1111" t="s">
        <v>296</v>
      </c>
      <c r="B22" s="1113" t="s">
        <v>297</v>
      </c>
      <c r="C22" s="1115"/>
      <c r="D22" s="1115"/>
      <c r="E22" s="1117"/>
      <c r="F22" s="1119"/>
      <c r="G22" s="1121">
        <f>+F22-E22</f>
        <v>0</v>
      </c>
      <c r="H22" s="554"/>
      <c r="I22" s="554"/>
      <c r="J22" s="554"/>
      <c r="K22" s="554"/>
      <c r="L22" s="554"/>
    </row>
    <row r="23" spans="1:12" ht="12" customHeight="1" x14ac:dyDescent="0.2">
      <c r="A23" s="1112"/>
      <c r="B23" s="1114"/>
      <c r="C23" s="1116"/>
      <c r="D23" s="1116"/>
      <c r="E23" s="1118"/>
      <c r="F23" s="1120"/>
      <c r="G23" s="1122"/>
      <c r="H23" s="554"/>
      <c r="I23" s="554"/>
      <c r="J23" s="554"/>
      <c r="K23" s="554"/>
      <c r="L23" s="554"/>
    </row>
    <row r="24" spans="1:12" ht="12" customHeight="1" x14ac:dyDescent="0.2">
      <c r="A24" s="221"/>
      <c r="B24" s="222"/>
      <c r="C24" s="556"/>
      <c r="D24" s="556"/>
      <c r="E24" s="558"/>
      <c r="F24" s="559"/>
      <c r="G24" s="282">
        <f t="shared" si="0"/>
        <v>0</v>
      </c>
      <c r="H24" s="554"/>
      <c r="I24" s="554"/>
      <c r="J24" s="554"/>
      <c r="K24" s="554"/>
      <c r="L24" s="554"/>
    </row>
    <row r="25" spans="1:12" ht="12" customHeight="1" x14ac:dyDescent="0.2">
      <c r="A25" s="221"/>
      <c r="B25" s="222"/>
      <c r="C25" s="556"/>
      <c r="D25" s="556"/>
      <c r="E25" s="558"/>
      <c r="F25" s="559"/>
      <c r="G25" s="282">
        <f>+F25-E25</f>
        <v>0</v>
      </c>
      <c r="H25" s="554"/>
      <c r="I25" s="554"/>
      <c r="J25" s="554"/>
      <c r="K25" s="554"/>
      <c r="L25" s="554"/>
    </row>
    <row r="26" spans="1:12" ht="12" customHeight="1" x14ac:dyDescent="0.2">
      <c r="A26" s="221"/>
      <c r="B26" s="222"/>
      <c r="C26" s="556"/>
      <c r="D26" s="556"/>
      <c r="E26" s="558"/>
      <c r="F26" s="559"/>
      <c r="G26" s="282">
        <f>+F26-E26</f>
        <v>0</v>
      </c>
      <c r="H26" s="554"/>
      <c r="I26" s="554"/>
      <c r="J26" s="554"/>
      <c r="K26" s="554"/>
      <c r="L26" s="554"/>
    </row>
    <row r="27" spans="1:12" ht="12" customHeight="1" x14ac:dyDescent="0.2">
      <c r="A27" s="221"/>
      <c r="B27" s="222"/>
      <c r="C27" s="556"/>
      <c r="D27" s="556"/>
      <c r="E27" s="558"/>
      <c r="F27" s="559"/>
      <c r="G27" s="282">
        <f>+F27-E27</f>
        <v>0</v>
      </c>
      <c r="H27" s="554"/>
      <c r="I27" s="554"/>
      <c r="J27" s="554"/>
      <c r="K27" s="554"/>
      <c r="L27" s="554"/>
    </row>
    <row r="28" spans="1:12" ht="12" customHeight="1" x14ac:dyDescent="0.2">
      <c r="A28" s="221"/>
      <c r="B28" s="222"/>
      <c r="C28" s="556"/>
      <c r="D28" s="556"/>
      <c r="E28" s="558"/>
      <c r="F28" s="559"/>
      <c r="G28" s="282">
        <f>+F28-E28</f>
        <v>0</v>
      </c>
      <c r="H28" s="554"/>
      <c r="I28" s="554"/>
      <c r="J28" s="554"/>
      <c r="K28" s="554"/>
      <c r="L28" s="554"/>
    </row>
    <row r="29" spans="1:12" ht="12" customHeight="1" x14ac:dyDescent="0.2">
      <c r="A29" s="221"/>
      <c r="B29" s="222"/>
      <c r="C29" s="556"/>
      <c r="D29" s="556"/>
      <c r="E29" s="558"/>
      <c r="F29" s="559"/>
      <c r="G29" s="282">
        <f>+F29-E29</f>
        <v>0</v>
      </c>
      <c r="H29" s="554"/>
      <c r="I29" s="554"/>
      <c r="J29" s="554"/>
      <c r="K29" s="554"/>
      <c r="L29" s="554"/>
    </row>
    <row r="30" spans="1:12" ht="12" customHeight="1" x14ac:dyDescent="0.2">
      <c r="A30" s="221"/>
      <c r="B30" s="222"/>
      <c r="C30" s="556"/>
      <c r="D30" s="556"/>
      <c r="E30" s="558"/>
      <c r="F30" s="559"/>
      <c r="G30" s="282">
        <f t="shared" si="0"/>
        <v>0</v>
      </c>
      <c r="H30" s="554"/>
      <c r="I30" s="554"/>
      <c r="J30" s="554"/>
      <c r="K30" s="554"/>
      <c r="L30" s="554"/>
    </row>
    <row r="31" spans="1:12" ht="12" customHeight="1" thickBot="1" x14ac:dyDescent="0.25">
      <c r="A31" s="1102" t="s">
        <v>0</v>
      </c>
      <c r="B31" s="1103"/>
      <c r="C31" s="284">
        <f>SUM(C15:C30)</f>
        <v>0</v>
      </c>
      <c r="D31" s="284">
        <f>SUM(D15:D30)</f>
        <v>0</v>
      </c>
      <c r="E31" s="285">
        <f>SUM(E15:E30)</f>
        <v>0</v>
      </c>
      <c r="F31" s="286">
        <f>SUM(F15:F30)</f>
        <v>0</v>
      </c>
      <c r="G31" s="283">
        <f>SUM(G15:G30)</f>
        <v>0</v>
      </c>
      <c r="H31" s="554"/>
      <c r="I31" s="554"/>
      <c r="J31" s="554"/>
      <c r="K31" s="554"/>
      <c r="L31" s="554"/>
    </row>
    <row r="32" spans="1:12" ht="12" customHeight="1" thickTop="1" x14ac:dyDescent="0.2">
      <c r="A32" s="1104" t="s">
        <v>298</v>
      </c>
      <c r="B32" s="1105"/>
      <c r="C32" s="1105"/>
      <c r="D32" s="1105"/>
      <c r="E32" s="1105"/>
      <c r="F32" s="1105"/>
      <c r="G32" s="1106"/>
      <c r="H32" s="554"/>
      <c r="I32" s="554"/>
      <c r="J32" s="554"/>
      <c r="K32" s="554"/>
      <c r="L32" s="554"/>
    </row>
    <row r="33" spans="1:12" ht="12" customHeight="1" x14ac:dyDescent="0.2">
      <c r="A33" s="280" t="s">
        <v>299</v>
      </c>
      <c r="B33" s="281" t="s">
        <v>300</v>
      </c>
      <c r="C33" s="556"/>
      <c r="D33" s="556"/>
      <c r="E33" s="558"/>
      <c r="F33" s="559"/>
      <c r="G33" s="282">
        <f t="shared" si="0"/>
        <v>0</v>
      </c>
      <c r="H33" s="554"/>
      <c r="I33" s="554"/>
      <c r="J33" s="554"/>
      <c r="K33" s="554"/>
      <c r="L33" s="554"/>
    </row>
    <row r="34" spans="1:12" ht="12" customHeight="1" x14ac:dyDescent="0.2">
      <c r="A34" s="280" t="s">
        <v>301</v>
      </c>
      <c r="B34" s="281" t="s">
        <v>302</v>
      </c>
      <c r="C34" s="556"/>
      <c r="D34" s="556"/>
      <c r="E34" s="558"/>
      <c r="F34" s="559"/>
      <c r="G34" s="282">
        <f t="shared" si="0"/>
        <v>0</v>
      </c>
      <c r="H34" s="554"/>
      <c r="I34" s="554"/>
      <c r="J34" s="554"/>
      <c r="K34" s="554"/>
      <c r="L34" s="554"/>
    </row>
    <row r="35" spans="1:12" ht="12" customHeight="1" x14ac:dyDescent="0.2">
      <c r="A35" s="280" t="s">
        <v>303</v>
      </c>
      <c r="B35" s="281" t="s">
        <v>304</v>
      </c>
      <c r="C35" s="556"/>
      <c r="D35" s="556"/>
      <c r="E35" s="558"/>
      <c r="F35" s="559"/>
      <c r="G35" s="282">
        <f t="shared" si="0"/>
        <v>0</v>
      </c>
      <c r="H35" s="554"/>
      <c r="I35" s="554"/>
      <c r="J35" s="554"/>
      <c r="K35" s="554"/>
      <c r="L35" s="554"/>
    </row>
    <row r="36" spans="1:12" ht="12" customHeight="1" x14ac:dyDescent="0.2">
      <c r="A36" s="280" t="s">
        <v>305</v>
      </c>
      <c r="B36" s="281" t="s">
        <v>306</v>
      </c>
      <c r="C36" s="556"/>
      <c r="D36" s="556"/>
      <c r="E36" s="558"/>
      <c r="F36" s="559"/>
      <c r="G36" s="282">
        <f t="shared" si="0"/>
        <v>0</v>
      </c>
      <c r="H36" s="554"/>
      <c r="I36" s="554"/>
      <c r="J36" s="554"/>
      <c r="K36" s="554"/>
      <c r="L36" s="554"/>
    </row>
    <row r="37" spans="1:12" ht="12" customHeight="1" x14ac:dyDescent="0.2">
      <c r="A37" s="280" t="s">
        <v>307</v>
      </c>
      <c r="B37" s="281" t="s">
        <v>308</v>
      </c>
      <c r="C37" s="556"/>
      <c r="D37" s="556"/>
      <c r="E37" s="558"/>
      <c r="F37" s="559"/>
      <c r="G37" s="282">
        <f t="shared" si="0"/>
        <v>0</v>
      </c>
      <c r="H37" s="554"/>
      <c r="I37" s="554"/>
      <c r="J37" s="554"/>
      <c r="K37" s="554"/>
      <c r="L37" s="554"/>
    </row>
    <row r="38" spans="1:12" ht="12" customHeight="1" x14ac:dyDescent="0.2">
      <c r="A38" s="280" t="s">
        <v>309</v>
      </c>
      <c r="B38" s="281" t="s">
        <v>310</v>
      </c>
      <c r="C38" s="556"/>
      <c r="D38" s="556"/>
      <c r="E38" s="558"/>
      <c r="F38" s="559"/>
      <c r="G38" s="282">
        <f t="shared" si="0"/>
        <v>0</v>
      </c>
      <c r="H38" s="554"/>
      <c r="I38" s="554"/>
      <c r="J38" s="554"/>
      <c r="K38" s="554"/>
      <c r="L38" s="554"/>
    </row>
    <row r="39" spans="1:12" ht="12" customHeight="1" x14ac:dyDescent="0.2">
      <c r="A39" s="221"/>
      <c r="B39" s="222"/>
      <c r="C39" s="556"/>
      <c r="D39" s="556"/>
      <c r="E39" s="558"/>
      <c r="F39" s="559"/>
      <c r="G39" s="282">
        <f>+F39-E39</f>
        <v>0</v>
      </c>
      <c r="H39" s="554"/>
      <c r="I39" s="554"/>
      <c r="J39" s="554"/>
      <c r="K39" s="554"/>
      <c r="L39" s="554"/>
    </row>
    <row r="40" spans="1:12" ht="12" customHeight="1" x14ac:dyDescent="0.2">
      <c r="A40" s="221"/>
      <c r="B40" s="222"/>
      <c r="C40" s="556"/>
      <c r="D40" s="556"/>
      <c r="E40" s="558"/>
      <c r="F40" s="559"/>
      <c r="G40" s="282">
        <f t="shared" si="0"/>
        <v>0</v>
      </c>
      <c r="H40" s="554"/>
      <c r="I40" s="554"/>
      <c r="J40" s="554"/>
      <c r="K40" s="554"/>
      <c r="L40" s="554"/>
    </row>
    <row r="41" spans="1:12" ht="12" customHeight="1" thickBot="1" x14ac:dyDescent="0.25">
      <c r="A41" s="1100" t="s">
        <v>0</v>
      </c>
      <c r="B41" s="1101"/>
      <c r="C41" s="288">
        <f>SUM(C33:C40)</f>
        <v>0</v>
      </c>
      <c r="D41" s="288">
        <f>SUM(D33:D40)</f>
        <v>0</v>
      </c>
      <c r="E41" s="289">
        <f>SUM(E33:E40)</f>
        <v>0</v>
      </c>
      <c r="F41" s="290">
        <f>SUM(F33:F40)</f>
        <v>0</v>
      </c>
      <c r="G41" s="287">
        <f>SUM(G33:G40)</f>
        <v>0</v>
      </c>
      <c r="H41" s="554"/>
      <c r="I41" s="554"/>
      <c r="J41" s="554"/>
      <c r="K41" s="554"/>
      <c r="L41" s="554"/>
    </row>
    <row r="42" spans="1:12" ht="12" customHeight="1" thickTop="1" x14ac:dyDescent="0.2">
      <c r="A42" s="1107" t="s">
        <v>311</v>
      </c>
      <c r="B42" s="1108"/>
      <c r="C42" s="1108"/>
      <c r="D42" s="1108"/>
      <c r="E42" s="1108"/>
      <c r="F42" s="1108"/>
      <c r="G42" s="1109"/>
      <c r="H42" s="554"/>
      <c r="I42" s="554"/>
      <c r="J42" s="554"/>
      <c r="K42" s="554"/>
      <c r="L42" s="554"/>
    </row>
    <row r="43" spans="1:12" ht="12" customHeight="1" x14ac:dyDescent="0.2">
      <c r="A43" s="280" t="s">
        <v>312</v>
      </c>
      <c r="B43" s="281" t="s">
        <v>313</v>
      </c>
      <c r="C43" s="556"/>
      <c r="D43" s="556"/>
      <c r="E43" s="558"/>
      <c r="F43" s="559"/>
      <c r="G43" s="282">
        <f t="shared" si="0"/>
        <v>0</v>
      </c>
      <c r="H43" s="554"/>
      <c r="I43" s="554"/>
      <c r="J43" s="554"/>
      <c r="K43" s="554"/>
      <c r="L43" s="554"/>
    </row>
    <row r="44" spans="1:12" ht="12" customHeight="1" x14ac:dyDescent="0.2">
      <c r="A44" s="280" t="s">
        <v>314</v>
      </c>
      <c r="B44" s="291" t="s">
        <v>315</v>
      </c>
      <c r="C44" s="556"/>
      <c r="D44" s="556"/>
      <c r="E44" s="558"/>
      <c r="F44" s="559"/>
      <c r="G44" s="282">
        <f t="shared" si="0"/>
        <v>0</v>
      </c>
      <c r="H44" s="554"/>
      <c r="I44" s="554"/>
      <c r="J44" s="554"/>
      <c r="K44" s="554"/>
      <c r="L44" s="554"/>
    </row>
    <row r="45" spans="1:12" ht="12" customHeight="1" x14ac:dyDescent="0.2">
      <c r="A45" s="280" t="s">
        <v>316</v>
      </c>
      <c r="B45" s="281" t="s">
        <v>317</v>
      </c>
      <c r="C45" s="556"/>
      <c r="D45" s="556"/>
      <c r="E45" s="558"/>
      <c r="F45" s="559"/>
      <c r="G45" s="282">
        <f t="shared" si="0"/>
        <v>0</v>
      </c>
      <c r="H45" s="554"/>
      <c r="I45" s="554"/>
      <c r="J45" s="554"/>
      <c r="K45" s="554"/>
      <c r="L45" s="554"/>
    </row>
    <row r="46" spans="1:12" ht="12" customHeight="1" x14ac:dyDescent="0.2">
      <c r="A46" s="280" t="s">
        <v>318</v>
      </c>
      <c r="B46" s="281" t="s">
        <v>319</v>
      </c>
      <c r="C46" s="556"/>
      <c r="D46" s="556"/>
      <c r="E46" s="558"/>
      <c r="F46" s="559"/>
      <c r="G46" s="282">
        <f t="shared" si="0"/>
        <v>0</v>
      </c>
      <c r="H46" s="554"/>
      <c r="I46" s="554"/>
      <c r="J46" s="554"/>
      <c r="K46" s="554"/>
      <c r="L46" s="554"/>
    </row>
    <row r="47" spans="1:12" ht="12" customHeight="1" x14ac:dyDescent="0.2">
      <c r="A47" s="280" t="s">
        <v>320</v>
      </c>
      <c r="B47" s="281" t="s">
        <v>321</v>
      </c>
      <c r="C47" s="556"/>
      <c r="D47" s="556"/>
      <c r="E47" s="558"/>
      <c r="F47" s="559"/>
      <c r="G47" s="282">
        <f t="shared" si="0"/>
        <v>0</v>
      </c>
      <c r="H47" s="554"/>
      <c r="I47" s="554"/>
      <c r="J47" s="554"/>
      <c r="K47" s="554"/>
      <c r="L47" s="554"/>
    </row>
    <row r="48" spans="1:12" ht="12" customHeight="1" x14ac:dyDescent="0.2">
      <c r="A48" s="280" t="s">
        <v>322</v>
      </c>
      <c r="B48" s="281" t="s">
        <v>48</v>
      </c>
      <c r="C48" s="556"/>
      <c r="D48" s="556"/>
      <c r="E48" s="558"/>
      <c r="F48" s="559"/>
      <c r="G48" s="282">
        <f t="shared" si="0"/>
        <v>0</v>
      </c>
      <c r="H48" s="554"/>
      <c r="I48" s="554"/>
      <c r="J48" s="554"/>
      <c r="K48" s="554"/>
      <c r="L48" s="554"/>
    </row>
    <row r="49" spans="1:12" ht="12" customHeight="1" x14ac:dyDescent="0.2">
      <c r="A49" s="280" t="s">
        <v>323</v>
      </c>
      <c r="B49" s="281" t="s">
        <v>324</v>
      </c>
      <c r="C49" s="556"/>
      <c r="D49" s="556"/>
      <c r="E49" s="558"/>
      <c r="F49" s="559"/>
      <c r="G49" s="282">
        <f t="shared" si="0"/>
        <v>0</v>
      </c>
      <c r="H49" s="554"/>
      <c r="I49" s="554"/>
      <c r="J49" s="554"/>
      <c r="K49" s="554"/>
      <c r="L49" s="554"/>
    </row>
    <row r="50" spans="1:12" ht="12" customHeight="1" x14ac:dyDescent="0.2">
      <c r="A50" s="280" t="s">
        <v>325</v>
      </c>
      <c r="B50" s="281" t="s">
        <v>326</v>
      </c>
      <c r="C50" s="556"/>
      <c r="D50" s="556"/>
      <c r="E50" s="558"/>
      <c r="F50" s="559"/>
      <c r="G50" s="282">
        <f t="shared" si="0"/>
        <v>0</v>
      </c>
      <c r="H50" s="554"/>
      <c r="I50" s="554"/>
      <c r="J50" s="554"/>
      <c r="K50" s="554"/>
      <c r="L50" s="554"/>
    </row>
    <row r="51" spans="1:12" ht="12" customHeight="1" x14ac:dyDescent="0.2">
      <c r="A51" s="221"/>
      <c r="B51" s="222"/>
      <c r="C51" s="556"/>
      <c r="D51" s="556"/>
      <c r="E51" s="558"/>
      <c r="F51" s="559"/>
      <c r="G51" s="282">
        <f t="shared" si="0"/>
        <v>0</v>
      </c>
      <c r="H51" s="554"/>
      <c r="I51" s="554"/>
      <c r="J51" s="554"/>
      <c r="K51" s="554"/>
      <c r="L51" s="554"/>
    </row>
    <row r="52" spans="1:12" ht="12" customHeight="1" x14ac:dyDescent="0.2">
      <c r="A52" s="221"/>
      <c r="B52" s="222"/>
      <c r="C52" s="556"/>
      <c r="D52" s="556"/>
      <c r="E52" s="558"/>
      <c r="F52" s="559"/>
      <c r="G52" s="282">
        <f t="shared" si="0"/>
        <v>0</v>
      </c>
      <c r="H52" s="554"/>
      <c r="I52" s="554"/>
      <c r="J52" s="554"/>
      <c r="K52" s="554"/>
      <c r="L52" s="554"/>
    </row>
    <row r="53" spans="1:12" ht="12" customHeight="1" thickBot="1" x14ac:dyDescent="0.25">
      <c r="A53" s="1100" t="s">
        <v>0</v>
      </c>
      <c r="B53" s="1101"/>
      <c r="C53" s="288">
        <f>SUM(C43:C52)</f>
        <v>0</v>
      </c>
      <c r="D53" s="288">
        <f>SUM(D43:D52)</f>
        <v>0</v>
      </c>
      <c r="E53" s="289">
        <f>SUM(E43:E52)</f>
        <v>0</v>
      </c>
      <c r="F53" s="290">
        <f>SUM(F43:F52)</f>
        <v>0</v>
      </c>
      <c r="G53" s="287">
        <f>SUM(G43:G52)</f>
        <v>0</v>
      </c>
      <c r="H53" s="554"/>
      <c r="I53" s="554"/>
      <c r="J53" s="554"/>
      <c r="K53" s="554"/>
      <c r="L53" s="554"/>
    </row>
    <row r="54" spans="1:12" ht="12" customHeight="1" thickTop="1" x14ac:dyDescent="0.2">
      <c r="A54" s="1110" t="s">
        <v>327</v>
      </c>
      <c r="B54" s="1108"/>
      <c r="C54" s="1108"/>
      <c r="D54" s="1108"/>
      <c r="E54" s="1108"/>
      <c r="F54" s="1108"/>
      <c r="G54" s="1109"/>
      <c r="H54" s="554"/>
      <c r="I54" s="554"/>
      <c r="J54" s="554"/>
      <c r="K54" s="554"/>
      <c r="L54" s="554"/>
    </row>
    <row r="55" spans="1:12" ht="12" customHeight="1" x14ac:dyDescent="0.2">
      <c r="A55" s="280" t="s">
        <v>328</v>
      </c>
      <c r="B55" s="292" t="s">
        <v>329</v>
      </c>
      <c r="C55" s="556"/>
      <c r="D55" s="556"/>
      <c r="E55" s="558"/>
      <c r="F55" s="559"/>
      <c r="G55" s="282">
        <f>+F55-E55</f>
        <v>0</v>
      </c>
      <c r="H55" s="554"/>
      <c r="I55" s="554"/>
      <c r="J55" s="554"/>
      <c r="K55" s="554"/>
      <c r="L55" s="554"/>
    </row>
    <row r="56" spans="1:12" ht="12" customHeight="1" x14ac:dyDescent="0.2">
      <c r="A56" s="280" t="s">
        <v>330</v>
      </c>
      <c r="B56" s="281" t="s">
        <v>331</v>
      </c>
      <c r="C56" s="556"/>
      <c r="D56" s="556"/>
      <c r="E56" s="558"/>
      <c r="F56" s="559"/>
      <c r="G56" s="282">
        <f>+F56-E56</f>
        <v>0</v>
      </c>
      <c r="H56" s="554"/>
      <c r="I56" s="554"/>
      <c r="J56" s="554"/>
      <c r="K56" s="554"/>
      <c r="L56" s="554"/>
    </row>
    <row r="57" spans="1:12" ht="12" customHeight="1" x14ac:dyDescent="0.2">
      <c r="A57" s="221"/>
      <c r="B57" s="222"/>
      <c r="C57" s="556"/>
      <c r="D57" s="556"/>
      <c r="E57" s="558"/>
      <c r="F57" s="559"/>
      <c r="G57" s="282">
        <f>+F57-E57</f>
        <v>0</v>
      </c>
      <c r="H57" s="554"/>
      <c r="I57" s="554"/>
      <c r="J57" s="554"/>
      <c r="K57" s="554"/>
      <c r="L57" s="554"/>
    </row>
    <row r="58" spans="1:12" ht="12" customHeight="1" x14ac:dyDescent="0.2">
      <c r="A58" s="221"/>
      <c r="B58" s="222"/>
      <c r="C58" s="556"/>
      <c r="D58" s="556"/>
      <c r="E58" s="558"/>
      <c r="F58" s="559"/>
      <c r="G58" s="282">
        <f>+F58-E58</f>
        <v>0</v>
      </c>
      <c r="H58" s="554"/>
      <c r="I58" s="554"/>
      <c r="J58" s="554"/>
      <c r="K58" s="554"/>
      <c r="L58" s="554"/>
    </row>
    <row r="59" spans="1:12" ht="12" customHeight="1" x14ac:dyDescent="0.2">
      <c r="A59" s="221"/>
      <c r="B59" s="222"/>
      <c r="C59" s="556"/>
      <c r="D59" s="556"/>
      <c r="E59" s="558"/>
      <c r="F59" s="559"/>
      <c r="G59" s="282">
        <f>+F59-E59</f>
        <v>0</v>
      </c>
      <c r="H59" s="554"/>
      <c r="I59" s="554"/>
      <c r="J59" s="554"/>
      <c r="K59" s="554"/>
      <c r="L59" s="554"/>
    </row>
    <row r="60" spans="1:12" ht="12" customHeight="1" thickBot="1" x14ac:dyDescent="0.25">
      <c r="A60" s="1100" t="s">
        <v>0</v>
      </c>
      <c r="B60" s="1101"/>
      <c r="C60" s="288">
        <f>SUM(C55:C59)</f>
        <v>0</v>
      </c>
      <c r="D60" s="288">
        <f>SUM(D55:D59)</f>
        <v>0</v>
      </c>
      <c r="E60" s="289">
        <f>SUM(E55:E59)</f>
        <v>0</v>
      </c>
      <c r="F60" s="290">
        <f>SUM(F55:F59)</f>
        <v>0</v>
      </c>
      <c r="G60" s="287">
        <f>SUM(G55:G59)</f>
        <v>0</v>
      </c>
      <c r="H60" s="554"/>
      <c r="I60" s="554"/>
      <c r="J60" s="554"/>
      <c r="K60" s="554"/>
      <c r="L60" s="554"/>
    </row>
    <row r="61" spans="1:12" ht="10.5" customHeight="1" thickTop="1" x14ac:dyDescent="0.2">
      <c r="A61" s="293" t="s">
        <v>332</v>
      </c>
      <c r="B61" s="294"/>
      <c r="C61" s="294"/>
      <c r="D61" s="294"/>
      <c r="E61" s="294"/>
      <c r="F61" s="294"/>
      <c r="G61" s="294"/>
      <c r="H61" s="554"/>
      <c r="I61" s="554"/>
      <c r="J61" s="554"/>
      <c r="K61" s="554"/>
      <c r="L61" s="554"/>
    </row>
  </sheetData>
  <mergeCells count="30">
    <mergeCell ref="A7:B7"/>
    <mergeCell ref="D7:G8"/>
    <mergeCell ref="A8:B8"/>
    <mergeCell ref="A1:C1"/>
    <mergeCell ref="D1:G1"/>
    <mergeCell ref="A2:C2"/>
    <mergeCell ref="D2:G2"/>
    <mergeCell ref="A3:C3"/>
    <mergeCell ref="D3:G3"/>
    <mergeCell ref="A4:G4"/>
    <mergeCell ref="A5:B5"/>
    <mergeCell ref="D5:F5"/>
    <mergeCell ref="A6:B6"/>
    <mergeCell ref="D6:F6"/>
    <mergeCell ref="A9:G9"/>
    <mergeCell ref="A14:G14"/>
    <mergeCell ref="A22:A23"/>
    <mergeCell ref="B22:B23"/>
    <mergeCell ref="C22:C23"/>
    <mergeCell ref="D22:D23"/>
    <mergeCell ref="E22:E23"/>
    <mergeCell ref="F22:F23"/>
    <mergeCell ref="G22:G23"/>
    <mergeCell ref="A60:B60"/>
    <mergeCell ref="A31:B31"/>
    <mergeCell ref="A32:G32"/>
    <mergeCell ref="A41:B41"/>
    <mergeCell ref="A42:G42"/>
    <mergeCell ref="A53:B53"/>
    <mergeCell ref="A54:G54"/>
  </mergeCells>
  <printOptions horizontalCentered="1"/>
  <pageMargins left="0.35" right="0.35" top="0.35" bottom="0.35" header="0" footer="0"/>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128B4-0E08-4ECB-8033-574DA02C50E3}">
  <sheetPr transitionEntry="1">
    <tabColor rgb="FF00B0F0"/>
    <pageSetUpPr fitToPage="1"/>
  </sheetPr>
  <dimension ref="A1:M61"/>
  <sheetViews>
    <sheetView showZeros="0" topLeftCell="A9" zoomScale="110" zoomScaleNormal="110" zoomScaleSheetLayoutView="100" workbookViewId="0">
      <selection activeCell="F21" sqref="F21"/>
    </sheetView>
  </sheetViews>
  <sheetFormatPr defaultRowHeight="12.75" x14ac:dyDescent="0.2"/>
  <cols>
    <col min="1" max="1" width="4.28515625" style="518" customWidth="1"/>
    <col min="2" max="2" width="30.7109375" style="518" customWidth="1"/>
    <col min="3" max="7" width="11.140625" style="518" customWidth="1"/>
    <col min="8" max="8" width="10.7109375" style="518" customWidth="1"/>
    <col min="9" max="16384" width="9.140625" style="518"/>
  </cols>
  <sheetData>
    <row r="1" spans="1:13" ht="15.75" x14ac:dyDescent="0.25">
      <c r="A1" s="1152" t="s">
        <v>1</v>
      </c>
      <c r="B1" s="1153"/>
      <c r="C1" s="1153"/>
      <c r="D1" s="1154"/>
      <c r="E1" s="1152" t="s">
        <v>390</v>
      </c>
      <c r="F1" s="1153"/>
      <c r="G1" s="1153"/>
      <c r="H1" s="1154"/>
      <c r="I1" s="554"/>
      <c r="J1" s="554"/>
      <c r="K1" s="554"/>
      <c r="L1" s="554"/>
      <c r="M1" s="554"/>
    </row>
    <row r="2" spans="1:13" ht="15.75" x14ac:dyDescent="0.25">
      <c r="A2" s="1155"/>
      <c r="B2" s="1156"/>
      <c r="C2" s="1156"/>
      <c r="D2" s="1157"/>
      <c r="E2" s="1131" t="s">
        <v>333</v>
      </c>
      <c r="F2" s="1131"/>
      <c r="G2" s="1131"/>
      <c r="H2" s="1131"/>
      <c r="I2" s="554"/>
      <c r="J2" s="554"/>
      <c r="K2" s="554"/>
      <c r="L2" s="554"/>
      <c r="M2" s="554"/>
    </row>
    <row r="3" spans="1:13" ht="15.75" x14ac:dyDescent="0.25">
      <c r="A3" s="1158" t="s">
        <v>455</v>
      </c>
      <c r="B3" s="1159"/>
      <c r="C3" s="1159"/>
      <c r="D3" s="1160"/>
      <c r="E3" s="1133" t="s">
        <v>389</v>
      </c>
      <c r="F3" s="1133"/>
      <c r="G3" s="1133"/>
      <c r="H3" s="1133"/>
      <c r="I3" s="554"/>
      <c r="J3" s="554"/>
      <c r="K3" s="554"/>
      <c r="L3" s="554"/>
      <c r="M3" s="554"/>
    </row>
    <row r="4" spans="1:13" ht="4.5" customHeight="1" x14ac:dyDescent="0.2">
      <c r="A4" s="1134"/>
      <c r="B4" s="1135"/>
      <c r="C4" s="1135"/>
      <c r="D4" s="1135"/>
      <c r="E4" s="1135"/>
      <c r="F4" s="1135"/>
      <c r="G4" s="1135"/>
      <c r="H4" s="1136"/>
      <c r="I4" s="554"/>
      <c r="J4" s="554"/>
      <c r="K4" s="554"/>
      <c r="L4" s="554"/>
      <c r="M4" s="554"/>
    </row>
    <row r="5" spans="1:13" ht="9.75" customHeight="1" x14ac:dyDescent="0.2">
      <c r="A5" s="1146" t="s">
        <v>6</v>
      </c>
      <c r="B5" s="1147"/>
      <c r="C5" s="1148"/>
      <c r="D5" s="633" t="s">
        <v>7</v>
      </c>
      <c r="E5" s="1146" t="s">
        <v>9</v>
      </c>
      <c r="F5" s="1147"/>
      <c r="G5" s="1148"/>
      <c r="H5" s="135" t="s">
        <v>7</v>
      </c>
      <c r="I5" s="554"/>
      <c r="J5" s="554"/>
      <c r="K5" s="554"/>
      <c r="L5" s="554"/>
      <c r="M5" s="554"/>
    </row>
    <row r="6" spans="1:13" ht="15" customHeight="1" x14ac:dyDescent="0.2">
      <c r="A6" s="1008" t="s">
        <v>597</v>
      </c>
      <c r="B6" s="1013"/>
      <c r="C6" s="1009"/>
      <c r="D6" s="555" t="s">
        <v>499</v>
      </c>
      <c r="E6" s="1010" t="s">
        <v>559</v>
      </c>
      <c r="F6" s="1011"/>
      <c r="G6" s="1012"/>
      <c r="H6" s="555" t="s">
        <v>409</v>
      </c>
      <c r="I6" s="554"/>
      <c r="J6" s="554"/>
      <c r="K6" s="554"/>
      <c r="L6" s="554"/>
      <c r="M6" s="554"/>
    </row>
    <row r="7" spans="1:13" ht="9.75" customHeight="1" x14ac:dyDescent="0.2">
      <c r="A7" s="1149" t="s">
        <v>8</v>
      </c>
      <c r="B7" s="1150"/>
      <c r="C7" s="1151"/>
      <c r="D7" s="632" t="s">
        <v>7</v>
      </c>
      <c r="E7" s="1124"/>
      <c r="F7" s="1125"/>
      <c r="G7" s="1125"/>
      <c r="H7" s="1126"/>
      <c r="I7" s="554"/>
      <c r="J7" s="554"/>
      <c r="K7" s="554"/>
      <c r="L7" s="554"/>
      <c r="M7" s="554"/>
    </row>
    <row r="8" spans="1:13" ht="15" customHeight="1" x14ac:dyDescent="0.2">
      <c r="A8" s="1008" t="s">
        <v>505</v>
      </c>
      <c r="B8" s="1013"/>
      <c r="C8" s="1009"/>
      <c r="D8" s="555" t="s">
        <v>406</v>
      </c>
      <c r="E8" s="1127"/>
      <c r="F8" s="1128"/>
      <c r="G8" s="1128"/>
      <c r="H8" s="1129"/>
      <c r="I8" s="554"/>
      <c r="J8" s="554"/>
      <c r="K8" s="554"/>
      <c r="L8" s="554"/>
      <c r="M8" s="554"/>
    </row>
    <row r="9" spans="1:13" ht="4.5" customHeight="1" x14ac:dyDescent="0.2">
      <c r="A9" s="1110"/>
      <c r="B9" s="1108"/>
      <c r="C9" s="1108"/>
      <c r="D9" s="1108"/>
      <c r="E9" s="1108"/>
      <c r="F9" s="1108"/>
      <c r="G9" s="1108"/>
      <c r="H9" s="1109"/>
      <c r="I9" s="554"/>
      <c r="J9" s="554"/>
      <c r="K9" s="554"/>
      <c r="L9" s="554"/>
      <c r="M9" s="554"/>
    </row>
    <row r="10" spans="1:13" ht="12" customHeight="1" x14ac:dyDescent="0.2">
      <c r="A10" s="295"/>
      <c r="B10" s="1044"/>
      <c r="C10" s="1045"/>
      <c r="D10" s="296" t="s">
        <v>448</v>
      </c>
      <c r="E10" s="297" t="s">
        <v>451</v>
      </c>
      <c r="F10" s="298" t="s">
        <v>451</v>
      </c>
      <c r="G10" s="299" t="s">
        <v>456</v>
      </c>
      <c r="H10" s="300" t="s">
        <v>24</v>
      </c>
      <c r="I10" s="554"/>
      <c r="J10" s="554"/>
      <c r="K10" s="554"/>
      <c r="L10" s="554"/>
      <c r="M10" s="554"/>
    </row>
    <row r="11" spans="1:13" ht="12" customHeight="1" x14ac:dyDescent="0.2">
      <c r="A11" s="301"/>
      <c r="B11" s="1022"/>
      <c r="C11" s="1023"/>
      <c r="D11" s="296" t="s">
        <v>3</v>
      </c>
      <c r="E11" s="301" t="s">
        <v>25</v>
      </c>
      <c r="F11" s="622" t="s">
        <v>26</v>
      </c>
      <c r="G11" s="303" t="s">
        <v>6</v>
      </c>
      <c r="H11" s="623" t="s">
        <v>28</v>
      </c>
      <c r="I11" s="554"/>
      <c r="J11" s="554"/>
      <c r="K11" s="554"/>
      <c r="L11" s="554"/>
      <c r="M11" s="554"/>
    </row>
    <row r="12" spans="1:13" ht="12" customHeight="1" x14ac:dyDescent="0.2">
      <c r="A12" s="301" t="s">
        <v>29</v>
      </c>
      <c r="B12" s="1022" t="s">
        <v>30</v>
      </c>
      <c r="C12" s="1023"/>
      <c r="D12" s="301" t="s">
        <v>31</v>
      </c>
      <c r="E12" s="301" t="s">
        <v>32</v>
      </c>
      <c r="F12" s="622" t="s">
        <v>31</v>
      </c>
      <c r="G12" s="303" t="s">
        <v>66</v>
      </c>
      <c r="H12" s="623" t="s">
        <v>33</v>
      </c>
      <c r="I12" s="554"/>
      <c r="J12" s="554"/>
      <c r="K12" s="554"/>
      <c r="L12" s="554"/>
      <c r="M12" s="554"/>
    </row>
    <row r="13" spans="1:13" ht="10.5" customHeight="1" x14ac:dyDescent="0.2">
      <c r="A13" s="276" t="s">
        <v>11</v>
      </c>
      <c r="B13" s="1026" t="s">
        <v>12</v>
      </c>
      <c r="C13" s="1027"/>
      <c r="D13" s="276" t="s">
        <v>13</v>
      </c>
      <c r="E13" s="276" t="s">
        <v>14</v>
      </c>
      <c r="F13" s="624" t="s">
        <v>15</v>
      </c>
      <c r="G13" s="278" t="s">
        <v>16</v>
      </c>
      <c r="H13" s="625" t="s">
        <v>17</v>
      </c>
      <c r="I13" s="554"/>
      <c r="J13" s="554"/>
      <c r="K13" s="554"/>
      <c r="L13" s="554"/>
      <c r="M13" s="554"/>
    </row>
    <row r="14" spans="1:13" ht="13.5" customHeight="1" x14ac:dyDescent="0.2">
      <c r="A14" s="305" t="s">
        <v>383</v>
      </c>
      <c r="B14" s="1145" t="s">
        <v>392</v>
      </c>
      <c r="C14" s="1145"/>
      <c r="D14" s="562"/>
      <c r="E14" s="562"/>
      <c r="F14" s="208"/>
      <c r="G14" s="223"/>
      <c r="H14" s="306">
        <f>+G14-F14</f>
        <v>0</v>
      </c>
      <c r="I14" s="554"/>
      <c r="J14" s="554"/>
      <c r="K14" s="554"/>
      <c r="L14" s="554"/>
      <c r="M14" s="554"/>
    </row>
    <row r="15" spans="1:13" ht="13.5" customHeight="1" x14ac:dyDescent="0.2">
      <c r="A15" s="305">
        <v>290</v>
      </c>
      <c r="B15" s="1145" t="s">
        <v>230</v>
      </c>
      <c r="C15" s="1145"/>
      <c r="D15" s="562"/>
      <c r="E15" s="562"/>
      <c r="F15" s="208"/>
      <c r="G15" s="223"/>
      <c r="H15" s="306">
        <f>+G15-F15</f>
        <v>0</v>
      </c>
      <c r="I15" s="554"/>
      <c r="J15" s="554"/>
      <c r="K15" s="554"/>
      <c r="L15" s="554"/>
      <c r="M15" s="554"/>
    </row>
    <row r="16" spans="1:13" ht="4.5" customHeight="1" x14ac:dyDescent="0.2">
      <c r="A16" s="1110"/>
      <c r="B16" s="1108"/>
      <c r="C16" s="1108"/>
      <c r="D16" s="1108"/>
      <c r="E16" s="1108"/>
      <c r="F16" s="1108"/>
      <c r="G16" s="1108"/>
      <c r="H16" s="1109"/>
      <c r="I16" s="554"/>
      <c r="J16" s="554"/>
      <c r="K16" s="554"/>
      <c r="L16" s="554"/>
      <c r="M16" s="554"/>
    </row>
    <row r="17" spans="1:13" ht="12" customHeight="1" x14ac:dyDescent="0.2">
      <c r="A17" s="301" t="s">
        <v>334</v>
      </c>
      <c r="B17" s="301" t="s">
        <v>336</v>
      </c>
      <c r="C17" s="296" t="s">
        <v>448</v>
      </c>
      <c r="D17" s="297" t="s">
        <v>451</v>
      </c>
      <c r="E17" s="298" t="s">
        <v>451</v>
      </c>
      <c r="F17" s="299" t="s">
        <v>456</v>
      </c>
      <c r="G17" s="1140" t="s">
        <v>432</v>
      </c>
      <c r="H17" s="1045"/>
      <c r="I17" s="554"/>
      <c r="J17" s="554"/>
      <c r="K17" s="554"/>
      <c r="L17" s="554"/>
      <c r="M17" s="554"/>
    </row>
    <row r="18" spans="1:13" ht="12" customHeight="1" x14ac:dyDescent="0.2">
      <c r="A18" s="301" t="s">
        <v>335</v>
      </c>
      <c r="B18" s="301" t="s">
        <v>337</v>
      </c>
      <c r="C18" s="301" t="s">
        <v>3</v>
      </c>
      <c r="D18" s="301" t="s">
        <v>25</v>
      </c>
      <c r="E18" s="622" t="s">
        <v>26</v>
      </c>
      <c r="F18" s="303" t="s">
        <v>6</v>
      </c>
      <c r="G18" s="1141" t="s">
        <v>433</v>
      </c>
      <c r="H18" s="1023"/>
      <c r="I18" s="554"/>
      <c r="J18" s="554"/>
      <c r="K18" s="554"/>
      <c r="L18" s="554"/>
      <c r="M18" s="554"/>
    </row>
    <row r="19" spans="1:13" ht="12" customHeight="1" x14ac:dyDescent="0.2">
      <c r="A19" s="307" t="s">
        <v>2</v>
      </c>
      <c r="B19" s="307"/>
      <c r="C19" s="307" t="s">
        <v>31</v>
      </c>
      <c r="D19" s="307" t="s">
        <v>32</v>
      </c>
      <c r="E19" s="308" t="s">
        <v>31</v>
      </c>
      <c r="F19" s="309" t="s">
        <v>66</v>
      </c>
      <c r="G19" s="1142" t="s">
        <v>434</v>
      </c>
      <c r="H19" s="1143"/>
      <c r="I19" s="554"/>
      <c r="J19" s="554"/>
      <c r="K19" s="554"/>
      <c r="L19" s="554"/>
      <c r="M19" s="554"/>
    </row>
    <row r="20" spans="1:13" ht="12" customHeight="1" x14ac:dyDescent="0.2">
      <c r="A20" s="195" t="s">
        <v>598</v>
      </c>
      <c r="B20" s="569" t="s">
        <v>600</v>
      </c>
      <c r="C20" s="561">
        <v>425048</v>
      </c>
      <c r="D20" s="561">
        <v>48</v>
      </c>
      <c r="E20" s="197">
        <v>705000</v>
      </c>
      <c r="F20" s="199">
        <v>350000</v>
      </c>
      <c r="G20" s="1138" t="s">
        <v>601</v>
      </c>
      <c r="H20" s="1048"/>
      <c r="I20" s="554"/>
      <c r="J20" s="554"/>
      <c r="K20" s="554"/>
      <c r="L20" s="554"/>
      <c r="M20" s="554"/>
    </row>
    <row r="21" spans="1:13" ht="12" customHeight="1" x14ac:dyDescent="0.2">
      <c r="A21" s="195" t="s">
        <v>599</v>
      </c>
      <c r="B21" s="569" t="s">
        <v>602</v>
      </c>
      <c r="C21" s="561">
        <v>4900</v>
      </c>
      <c r="D21" s="561">
        <v>4900</v>
      </c>
      <c r="E21" s="197">
        <v>4900</v>
      </c>
      <c r="F21" s="199">
        <v>4900</v>
      </c>
      <c r="G21" s="1138" t="s">
        <v>603</v>
      </c>
      <c r="H21" s="1048"/>
      <c r="I21" s="554"/>
      <c r="J21" s="554"/>
      <c r="K21" s="554"/>
      <c r="L21" s="554"/>
      <c r="M21" s="554"/>
    </row>
    <row r="22" spans="1:13" ht="12" customHeight="1" x14ac:dyDescent="0.2">
      <c r="A22" s="195"/>
      <c r="B22" s="569"/>
      <c r="C22" s="561"/>
      <c r="D22" s="561"/>
      <c r="E22" s="197"/>
      <c r="F22" s="199"/>
      <c r="G22" s="1138"/>
      <c r="H22" s="1048"/>
      <c r="I22" s="554"/>
      <c r="J22" s="554"/>
      <c r="K22" s="554"/>
      <c r="L22" s="554"/>
      <c r="M22" s="554"/>
    </row>
    <row r="23" spans="1:13" ht="12" customHeight="1" x14ac:dyDescent="0.2">
      <c r="A23" s="195"/>
      <c r="B23" s="569"/>
      <c r="C23" s="561"/>
      <c r="D23" s="561"/>
      <c r="E23" s="197"/>
      <c r="F23" s="199"/>
      <c r="G23" s="1138"/>
      <c r="H23" s="1048"/>
      <c r="I23" s="554"/>
      <c r="J23" s="554"/>
      <c r="K23" s="554"/>
      <c r="L23" s="554"/>
      <c r="M23" s="554"/>
    </row>
    <row r="24" spans="1:13" ht="12" customHeight="1" x14ac:dyDescent="0.2">
      <c r="A24" s="195"/>
      <c r="B24" s="569"/>
      <c r="C24" s="561"/>
      <c r="D24" s="561"/>
      <c r="E24" s="197"/>
      <c r="F24" s="199"/>
      <c r="G24" s="1138"/>
      <c r="H24" s="1048"/>
      <c r="I24" s="554"/>
      <c r="J24" s="554"/>
      <c r="K24" s="554"/>
      <c r="L24" s="554"/>
      <c r="M24" s="554"/>
    </row>
    <row r="25" spans="1:13" ht="12" customHeight="1" x14ac:dyDescent="0.2">
      <c r="A25" s="195"/>
      <c r="B25" s="569"/>
      <c r="C25" s="561"/>
      <c r="D25" s="561"/>
      <c r="E25" s="197"/>
      <c r="F25" s="199"/>
      <c r="G25" s="1138"/>
      <c r="H25" s="1048"/>
      <c r="I25" s="554"/>
      <c r="J25" s="554"/>
      <c r="K25" s="554"/>
      <c r="L25" s="554"/>
      <c r="M25" s="554"/>
    </row>
    <row r="26" spans="1:13" ht="12" customHeight="1" x14ac:dyDescent="0.2">
      <c r="A26" s="195"/>
      <c r="B26" s="569"/>
      <c r="C26" s="561"/>
      <c r="D26" s="561"/>
      <c r="E26" s="197"/>
      <c r="F26" s="199"/>
      <c r="G26" s="1138"/>
      <c r="H26" s="1048"/>
      <c r="I26" s="554"/>
      <c r="J26" s="554"/>
      <c r="K26" s="554"/>
      <c r="L26" s="554"/>
      <c r="M26" s="554"/>
    </row>
    <row r="27" spans="1:13" ht="12" customHeight="1" x14ac:dyDescent="0.2">
      <c r="A27" s="195"/>
      <c r="B27" s="569"/>
      <c r="C27" s="561"/>
      <c r="D27" s="561"/>
      <c r="E27" s="197"/>
      <c r="F27" s="199"/>
      <c r="G27" s="1138"/>
      <c r="H27" s="1048"/>
      <c r="I27" s="554"/>
      <c r="J27" s="554"/>
      <c r="K27" s="554"/>
      <c r="L27" s="554"/>
      <c r="M27" s="554"/>
    </row>
    <row r="28" spans="1:13" ht="12" customHeight="1" x14ac:dyDescent="0.2">
      <c r="A28" s="195"/>
      <c r="B28" s="569"/>
      <c r="C28" s="561"/>
      <c r="D28" s="561"/>
      <c r="E28" s="197"/>
      <c r="F28" s="199"/>
      <c r="G28" s="1138"/>
      <c r="H28" s="1048"/>
      <c r="I28" s="554"/>
      <c r="J28" s="554"/>
      <c r="K28" s="554"/>
      <c r="L28" s="554"/>
      <c r="M28" s="554"/>
    </row>
    <row r="29" spans="1:13" ht="12" customHeight="1" x14ac:dyDescent="0.2">
      <c r="A29" s="195"/>
      <c r="B29" s="569"/>
      <c r="C29" s="561"/>
      <c r="D29" s="561"/>
      <c r="E29" s="197"/>
      <c r="F29" s="199"/>
      <c r="G29" s="1138"/>
      <c r="H29" s="1048"/>
      <c r="I29" s="554"/>
      <c r="J29" s="554"/>
      <c r="K29" s="554"/>
      <c r="L29" s="554"/>
      <c r="M29" s="554"/>
    </row>
    <row r="30" spans="1:13" ht="12" customHeight="1" x14ac:dyDescent="0.2">
      <c r="A30" s="195"/>
      <c r="B30" s="569"/>
      <c r="C30" s="561"/>
      <c r="D30" s="561"/>
      <c r="E30" s="197"/>
      <c r="F30" s="199"/>
      <c r="G30" s="1138"/>
      <c r="H30" s="1048"/>
      <c r="I30" s="554"/>
      <c r="J30" s="554"/>
      <c r="K30" s="554"/>
      <c r="L30" s="554"/>
      <c r="M30" s="554"/>
    </row>
    <row r="31" spans="1:13" ht="12" customHeight="1" x14ac:dyDescent="0.2">
      <c r="A31" s="195"/>
      <c r="B31" s="569"/>
      <c r="C31" s="561"/>
      <c r="D31" s="561"/>
      <c r="E31" s="197"/>
      <c r="F31" s="199"/>
      <c r="G31" s="1138"/>
      <c r="H31" s="1048"/>
      <c r="I31" s="554"/>
      <c r="J31" s="554"/>
      <c r="K31" s="554"/>
      <c r="L31" s="554"/>
      <c r="M31" s="554"/>
    </row>
    <row r="32" spans="1:13" ht="12" customHeight="1" x14ac:dyDescent="0.2">
      <c r="A32" s="195"/>
      <c r="B32" s="569"/>
      <c r="C32" s="561"/>
      <c r="D32" s="561"/>
      <c r="E32" s="197"/>
      <c r="F32" s="199"/>
      <c r="G32" s="1138"/>
      <c r="H32" s="1048"/>
      <c r="I32" s="554"/>
      <c r="J32" s="554"/>
      <c r="K32" s="554"/>
      <c r="L32" s="554"/>
      <c r="M32" s="554"/>
    </row>
    <row r="33" spans="1:13" ht="12" customHeight="1" x14ac:dyDescent="0.2">
      <c r="A33" s="195"/>
      <c r="B33" s="569"/>
      <c r="C33" s="561"/>
      <c r="D33" s="561"/>
      <c r="E33" s="197"/>
      <c r="F33" s="199"/>
      <c r="G33" s="1138"/>
      <c r="H33" s="1048"/>
      <c r="I33" s="554"/>
      <c r="J33" s="554"/>
      <c r="K33" s="554"/>
      <c r="L33" s="554"/>
      <c r="M33" s="554"/>
    </row>
    <row r="34" spans="1:13" ht="12" customHeight="1" x14ac:dyDescent="0.2">
      <c r="A34" s="195"/>
      <c r="B34" s="569"/>
      <c r="C34" s="561"/>
      <c r="D34" s="561"/>
      <c r="E34" s="197"/>
      <c r="F34" s="199"/>
      <c r="G34" s="1138"/>
      <c r="H34" s="1048"/>
      <c r="I34" s="554"/>
      <c r="J34" s="554"/>
      <c r="K34" s="554"/>
      <c r="L34" s="554"/>
      <c r="M34" s="554"/>
    </row>
    <row r="35" spans="1:13" ht="12" customHeight="1" x14ac:dyDescent="0.2">
      <c r="A35" s="195"/>
      <c r="B35" s="569"/>
      <c r="C35" s="561"/>
      <c r="D35" s="561"/>
      <c r="E35" s="197"/>
      <c r="F35" s="199"/>
      <c r="G35" s="1138"/>
      <c r="H35" s="1048"/>
      <c r="I35" s="554"/>
      <c r="J35" s="554"/>
      <c r="K35" s="554"/>
      <c r="L35" s="554"/>
      <c r="M35" s="554"/>
    </row>
    <row r="36" spans="1:13" ht="12" customHeight="1" x14ac:dyDescent="0.2">
      <c r="A36" s="195"/>
      <c r="B36" s="569"/>
      <c r="C36" s="561"/>
      <c r="D36" s="561"/>
      <c r="E36" s="197"/>
      <c r="F36" s="199"/>
      <c r="G36" s="1138"/>
      <c r="H36" s="1048"/>
      <c r="I36" s="554"/>
      <c r="J36" s="554"/>
      <c r="K36" s="554"/>
      <c r="L36" s="554"/>
      <c r="M36" s="554"/>
    </row>
    <row r="37" spans="1:13" ht="12" customHeight="1" x14ac:dyDescent="0.2">
      <c r="A37" s="195"/>
      <c r="B37" s="569"/>
      <c r="C37" s="561"/>
      <c r="D37" s="561"/>
      <c r="E37" s="197"/>
      <c r="F37" s="199"/>
      <c r="G37" s="1138"/>
      <c r="H37" s="1048"/>
      <c r="I37" s="554"/>
      <c r="J37" s="554"/>
      <c r="K37" s="554"/>
      <c r="L37" s="554"/>
      <c r="M37" s="554"/>
    </row>
    <row r="38" spans="1:13" ht="12" customHeight="1" x14ac:dyDescent="0.2">
      <c r="A38" s="195"/>
      <c r="B38" s="569"/>
      <c r="C38" s="561"/>
      <c r="D38" s="561"/>
      <c r="E38" s="197"/>
      <c r="F38" s="199"/>
      <c r="G38" s="1138"/>
      <c r="H38" s="1048"/>
      <c r="I38" s="554"/>
      <c r="J38" s="554"/>
      <c r="K38" s="554"/>
      <c r="L38" s="554"/>
      <c r="M38" s="554"/>
    </row>
    <row r="39" spans="1:13" ht="12" customHeight="1" x14ac:dyDescent="0.2">
      <c r="A39" s="195"/>
      <c r="B39" s="569"/>
      <c r="C39" s="561"/>
      <c r="D39" s="561"/>
      <c r="E39" s="197"/>
      <c r="F39" s="199"/>
      <c r="G39" s="1138"/>
      <c r="H39" s="1048"/>
      <c r="I39" s="554"/>
      <c r="J39" s="554"/>
      <c r="K39" s="554"/>
      <c r="L39" s="554"/>
      <c r="M39" s="554"/>
    </row>
    <row r="40" spans="1:13" ht="12" customHeight="1" x14ac:dyDescent="0.2">
      <c r="A40" s="195"/>
      <c r="B40" s="569"/>
      <c r="C40" s="561"/>
      <c r="D40" s="561"/>
      <c r="E40" s="197"/>
      <c r="F40" s="199"/>
      <c r="G40" s="1138"/>
      <c r="H40" s="1048"/>
      <c r="I40" s="554"/>
      <c r="J40" s="554"/>
      <c r="K40" s="554"/>
      <c r="L40" s="554"/>
      <c r="M40" s="554"/>
    </row>
    <row r="41" spans="1:13" ht="12" customHeight="1" x14ac:dyDescent="0.2">
      <c r="A41" s="195"/>
      <c r="B41" s="569"/>
      <c r="C41" s="561"/>
      <c r="D41" s="561"/>
      <c r="E41" s="197"/>
      <c r="F41" s="199"/>
      <c r="G41" s="1138"/>
      <c r="H41" s="1048"/>
      <c r="I41" s="554"/>
      <c r="J41" s="554"/>
      <c r="K41" s="554"/>
      <c r="L41" s="554"/>
      <c r="M41" s="554"/>
    </row>
    <row r="42" spans="1:13" ht="12" customHeight="1" x14ac:dyDescent="0.2">
      <c r="A42" s="195"/>
      <c r="B42" s="569"/>
      <c r="C42" s="561"/>
      <c r="D42" s="561"/>
      <c r="E42" s="197"/>
      <c r="F42" s="199"/>
      <c r="G42" s="1138"/>
      <c r="H42" s="1048"/>
      <c r="I42" s="554"/>
      <c r="J42" s="554"/>
      <c r="K42" s="554"/>
      <c r="L42" s="554"/>
      <c r="M42" s="554"/>
    </row>
    <row r="43" spans="1:13" ht="12" customHeight="1" x14ac:dyDescent="0.2">
      <c r="A43" s="195"/>
      <c r="B43" s="569"/>
      <c r="C43" s="561"/>
      <c r="D43" s="561"/>
      <c r="E43" s="197"/>
      <c r="F43" s="199"/>
      <c r="G43" s="1138"/>
      <c r="H43" s="1048"/>
      <c r="I43" s="554"/>
      <c r="J43" s="554"/>
      <c r="K43" s="554"/>
      <c r="L43" s="554"/>
      <c r="M43" s="554"/>
    </row>
    <row r="44" spans="1:13" ht="12" customHeight="1" x14ac:dyDescent="0.2">
      <c r="A44" s="195"/>
      <c r="B44" s="569"/>
      <c r="C44" s="561"/>
      <c r="D44" s="561"/>
      <c r="E44" s="197"/>
      <c r="F44" s="199"/>
      <c r="G44" s="1138"/>
      <c r="H44" s="1048"/>
      <c r="I44" s="554"/>
      <c r="J44" s="554"/>
      <c r="K44" s="554"/>
      <c r="L44" s="554"/>
      <c r="M44" s="554"/>
    </row>
    <row r="45" spans="1:13" ht="12" customHeight="1" x14ac:dyDescent="0.2">
      <c r="A45" s="195"/>
      <c r="B45" s="569"/>
      <c r="C45" s="561"/>
      <c r="D45" s="561"/>
      <c r="E45" s="197"/>
      <c r="F45" s="199"/>
      <c r="G45" s="1138"/>
      <c r="H45" s="1048"/>
      <c r="I45" s="554"/>
      <c r="J45" s="554"/>
      <c r="K45" s="554"/>
      <c r="L45" s="554"/>
      <c r="M45" s="554"/>
    </row>
    <row r="46" spans="1:13" ht="12" customHeight="1" x14ac:dyDescent="0.2">
      <c r="A46" s="195"/>
      <c r="B46" s="569"/>
      <c r="C46" s="561"/>
      <c r="D46" s="561"/>
      <c r="E46" s="197"/>
      <c r="F46" s="199"/>
      <c r="G46" s="1138"/>
      <c r="H46" s="1048"/>
      <c r="I46" s="554"/>
      <c r="J46" s="554"/>
      <c r="K46" s="554"/>
      <c r="L46" s="554"/>
      <c r="M46" s="554"/>
    </row>
    <row r="47" spans="1:13" ht="12" customHeight="1" x14ac:dyDescent="0.2">
      <c r="A47" s="195"/>
      <c r="B47" s="569"/>
      <c r="C47" s="561"/>
      <c r="D47" s="561"/>
      <c r="E47" s="197"/>
      <c r="F47" s="199"/>
      <c r="G47" s="1138"/>
      <c r="H47" s="1048"/>
      <c r="I47" s="554"/>
      <c r="J47" s="554"/>
      <c r="K47" s="554"/>
      <c r="L47" s="554"/>
      <c r="M47" s="554"/>
    </row>
    <row r="48" spans="1:13" ht="12" customHeight="1" x14ac:dyDescent="0.2">
      <c r="A48" s="195"/>
      <c r="B48" s="569"/>
      <c r="C48" s="561"/>
      <c r="D48" s="561"/>
      <c r="E48" s="197"/>
      <c r="F48" s="199"/>
      <c r="G48" s="1138"/>
      <c r="H48" s="1048"/>
      <c r="I48" s="554"/>
      <c r="J48" s="554"/>
      <c r="K48" s="554"/>
      <c r="L48" s="554"/>
      <c r="M48" s="554"/>
    </row>
    <row r="49" spans="1:13" ht="12" customHeight="1" x14ac:dyDescent="0.2">
      <c r="A49" s="195"/>
      <c r="B49" s="569"/>
      <c r="C49" s="561"/>
      <c r="D49" s="561"/>
      <c r="E49" s="197"/>
      <c r="F49" s="199"/>
      <c r="G49" s="1138"/>
      <c r="H49" s="1048"/>
      <c r="I49" s="554"/>
      <c r="J49" s="554"/>
      <c r="K49" s="554"/>
      <c r="L49" s="554"/>
      <c r="M49" s="554"/>
    </row>
    <row r="50" spans="1:13" ht="12" customHeight="1" x14ac:dyDescent="0.2">
      <c r="A50" s="195"/>
      <c r="B50" s="569"/>
      <c r="C50" s="561"/>
      <c r="D50" s="561"/>
      <c r="E50" s="197"/>
      <c r="F50" s="199"/>
      <c r="G50" s="1138"/>
      <c r="H50" s="1048"/>
      <c r="I50" s="554"/>
      <c r="J50" s="554"/>
      <c r="K50" s="554"/>
      <c r="L50" s="554"/>
      <c r="M50" s="554"/>
    </row>
    <row r="51" spans="1:13" ht="12" customHeight="1" x14ac:dyDescent="0.2">
      <c r="A51" s="195"/>
      <c r="B51" s="569"/>
      <c r="C51" s="561"/>
      <c r="D51" s="561"/>
      <c r="E51" s="197"/>
      <c r="F51" s="199"/>
      <c r="G51" s="1138"/>
      <c r="H51" s="1048"/>
      <c r="I51" s="554"/>
      <c r="J51" s="554"/>
      <c r="K51" s="554"/>
      <c r="L51" s="554"/>
      <c r="M51" s="554"/>
    </row>
    <row r="52" spans="1:13" ht="12" customHeight="1" x14ac:dyDescent="0.2">
      <c r="A52" s="195"/>
      <c r="B52" s="569"/>
      <c r="C52" s="561"/>
      <c r="D52" s="561"/>
      <c r="E52" s="197"/>
      <c r="F52" s="199"/>
      <c r="G52" s="1138"/>
      <c r="H52" s="1048"/>
      <c r="I52" s="554"/>
      <c r="J52" s="554"/>
      <c r="K52" s="554"/>
      <c r="L52" s="554"/>
      <c r="M52" s="554"/>
    </row>
    <row r="53" spans="1:13" ht="12" customHeight="1" x14ac:dyDescent="0.2">
      <c r="A53" s="195"/>
      <c r="B53" s="569"/>
      <c r="C53" s="561"/>
      <c r="D53" s="561"/>
      <c r="E53" s="197"/>
      <c r="F53" s="199"/>
      <c r="G53" s="1138"/>
      <c r="H53" s="1048"/>
      <c r="I53" s="554"/>
      <c r="J53" s="554"/>
      <c r="K53" s="554"/>
      <c r="L53" s="554"/>
      <c r="M53" s="554"/>
    </row>
    <row r="54" spans="1:13" ht="12" customHeight="1" x14ac:dyDescent="0.2">
      <c r="A54" s="195"/>
      <c r="B54" s="569"/>
      <c r="C54" s="561"/>
      <c r="D54" s="561"/>
      <c r="E54" s="197"/>
      <c r="F54" s="199"/>
      <c r="G54" s="1138"/>
      <c r="H54" s="1048"/>
      <c r="I54" s="554"/>
      <c r="J54" s="554"/>
      <c r="K54" s="554"/>
      <c r="L54" s="554"/>
      <c r="M54" s="554"/>
    </row>
    <row r="55" spans="1:13" ht="12" customHeight="1" x14ac:dyDescent="0.2">
      <c r="A55" s="195"/>
      <c r="B55" s="569"/>
      <c r="C55" s="561"/>
      <c r="D55" s="561"/>
      <c r="E55" s="197"/>
      <c r="F55" s="199"/>
      <c r="G55" s="1138"/>
      <c r="H55" s="1048"/>
      <c r="I55" s="554"/>
      <c r="J55" s="554"/>
      <c r="K55" s="554"/>
      <c r="L55" s="554"/>
      <c r="M55" s="554"/>
    </row>
    <row r="56" spans="1:13" ht="12" customHeight="1" x14ac:dyDescent="0.2">
      <c r="A56" s="195"/>
      <c r="B56" s="569"/>
      <c r="C56" s="561"/>
      <c r="D56" s="561"/>
      <c r="E56" s="197"/>
      <c r="F56" s="199"/>
      <c r="G56" s="1138"/>
      <c r="H56" s="1048"/>
      <c r="I56" s="554"/>
      <c r="J56" s="554"/>
      <c r="K56" s="554"/>
      <c r="L56" s="554"/>
      <c r="M56" s="554"/>
    </row>
    <row r="57" spans="1:13" ht="12" customHeight="1" x14ac:dyDescent="0.2">
      <c r="A57" s="195"/>
      <c r="B57" s="569"/>
      <c r="C57" s="561"/>
      <c r="D57" s="561"/>
      <c r="E57" s="197"/>
      <c r="F57" s="199"/>
      <c r="G57" s="1138"/>
      <c r="H57" s="1048"/>
      <c r="I57" s="554"/>
      <c r="J57" s="554"/>
      <c r="K57" s="554"/>
      <c r="L57" s="554"/>
      <c r="M57" s="554"/>
    </row>
    <row r="58" spans="1:13" ht="12" customHeight="1" x14ac:dyDescent="0.2">
      <c r="A58" s="195"/>
      <c r="B58" s="569"/>
      <c r="C58" s="561"/>
      <c r="D58" s="561"/>
      <c r="E58" s="197"/>
      <c r="F58" s="199"/>
      <c r="G58" s="1138"/>
      <c r="H58" s="1048"/>
      <c r="I58" s="554"/>
      <c r="J58" s="554"/>
      <c r="K58" s="554"/>
      <c r="L58" s="554"/>
      <c r="M58" s="554"/>
    </row>
    <row r="59" spans="1:13" ht="12" customHeight="1" x14ac:dyDescent="0.2">
      <c r="A59" s="195"/>
      <c r="B59" s="569"/>
      <c r="C59" s="561"/>
      <c r="D59" s="561"/>
      <c r="E59" s="197"/>
      <c r="F59" s="199"/>
      <c r="G59" s="1138"/>
      <c r="H59" s="1048"/>
      <c r="I59" s="554"/>
      <c r="J59" s="554"/>
      <c r="K59" s="554"/>
      <c r="L59" s="554"/>
      <c r="M59" s="554"/>
    </row>
    <row r="60" spans="1:13" ht="12" customHeight="1" x14ac:dyDescent="0.2">
      <c r="A60" s="201"/>
      <c r="B60" s="225"/>
      <c r="C60" s="202"/>
      <c r="D60" s="202"/>
      <c r="E60" s="203"/>
      <c r="F60" s="204"/>
      <c r="G60" s="1139"/>
      <c r="H60" s="1051"/>
      <c r="I60" s="554"/>
      <c r="J60" s="554"/>
      <c r="K60" s="554"/>
      <c r="L60" s="554"/>
      <c r="M60" s="554"/>
    </row>
    <row r="61" spans="1:13" ht="9" customHeight="1" x14ac:dyDescent="0.2">
      <c r="A61" s="293" t="s">
        <v>338</v>
      </c>
      <c r="B61" s="294"/>
      <c r="C61" s="294"/>
      <c r="D61" s="294"/>
      <c r="E61" s="294"/>
      <c r="F61" s="294"/>
      <c r="G61" s="294"/>
      <c r="H61" s="294"/>
      <c r="I61" s="554"/>
      <c r="J61" s="554"/>
      <c r="K61" s="554"/>
      <c r="L61" s="554"/>
      <c r="M61" s="554"/>
    </row>
  </sheetData>
  <mergeCells count="66">
    <mergeCell ref="A1:D1"/>
    <mergeCell ref="E1:H1"/>
    <mergeCell ref="A2:D2"/>
    <mergeCell ref="E2:H2"/>
    <mergeCell ref="A3:D3"/>
    <mergeCell ref="E3:H3"/>
    <mergeCell ref="B14:C14"/>
    <mergeCell ref="A4:H4"/>
    <mergeCell ref="A5:C5"/>
    <mergeCell ref="E5:G5"/>
    <mergeCell ref="A6:C6"/>
    <mergeCell ref="E6:G6"/>
    <mergeCell ref="A7:C7"/>
    <mergeCell ref="E7:H8"/>
    <mergeCell ref="A8:C8"/>
    <mergeCell ref="A9:H9"/>
    <mergeCell ref="B10:C10"/>
    <mergeCell ref="B11:C11"/>
    <mergeCell ref="B12:C12"/>
    <mergeCell ref="B13:C13"/>
    <mergeCell ref="G26:H26"/>
    <mergeCell ref="B15:C15"/>
    <mergeCell ref="A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G50:H50"/>
    <mergeCell ref="G39:H39"/>
    <mergeCell ref="G40:H40"/>
    <mergeCell ref="G41:H41"/>
    <mergeCell ref="G42:H42"/>
    <mergeCell ref="G43:H43"/>
    <mergeCell ref="G44:H44"/>
    <mergeCell ref="G45:H45"/>
    <mergeCell ref="G46:H46"/>
    <mergeCell ref="G47:H47"/>
    <mergeCell ref="G48:H48"/>
    <mergeCell ref="G49:H49"/>
    <mergeCell ref="G57:H57"/>
    <mergeCell ref="G58:H58"/>
    <mergeCell ref="G59:H59"/>
    <mergeCell ref="G60:H60"/>
    <mergeCell ref="G51:H51"/>
    <mergeCell ref="G52:H52"/>
    <mergeCell ref="G53:H53"/>
    <mergeCell ref="G54:H54"/>
    <mergeCell ref="G55:H55"/>
    <mergeCell ref="G56:H56"/>
  </mergeCells>
  <printOptions horizontalCentered="1"/>
  <pageMargins left="0.35" right="0.35" top="0.35" bottom="0.35" header="0" footer="0"/>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EF38-D9DF-4537-A368-CAFD34BE5443}">
  <sheetPr transitionEntry="1">
    <tabColor rgb="FF00B0F0"/>
    <pageSetUpPr fitToPage="1"/>
  </sheetPr>
  <dimension ref="A1:M56"/>
  <sheetViews>
    <sheetView showZeros="0" zoomScale="110" zoomScaleNormal="110" zoomScaleSheetLayoutView="100" workbookViewId="0">
      <selection activeCell="C21" sqref="C21"/>
    </sheetView>
  </sheetViews>
  <sheetFormatPr defaultRowHeight="12.75" x14ac:dyDescent="0.2"/>
  <cols>
    <col min="1" max="1" width="4.28515625" style="518" customWidth="1"/>
    <col min="2" max="2" width="30.7109375" style="518" customWidth="1"/>
    <col min="3" max="7" width="11.140625" style="518" customWidth="1"/>
    <col min="8" max="8" width="10.7109375" style="518" customWidth="1"/>
    <col min="9" max="16384" width="9.140625" style="518"/>
  </cols>
  <sheetData>
    <row r="1" spans="1:13" ht="15.75" x14ac:dyDescent="0.25">
      <c r="A1" s="829" t="s">
        <v>1</v>
      </c>
      <c r="B1" s="830"/>
      <c r="C1" s="830"/>
      <c r="D1" s="831"/>
      <c r="E1" s="829" t="s">
        <v>390</v>
      </c>
      <c r="F1" s="830"/>
      <c r="G1" s="830"/>
      <c r="H1" s="831"/>
      <c r="I1" s="554"/>
      <c r="J1" s="554"/>
      <c r="K1" s="554"/>
      <c r="L1" s="554"/>
      <c r="M1" s="554"/>
    </row>
    <row r="2" spans="1:13" ht="15.75" x14ac:dyDescent="0.25">
      <c r="A2" s="832"/>
      <c r="B2" s="833"/>
      <c r="C2" s="833"/>
      <c r="D2" s="834"/>
      <c r="E2" s="843" t="s">
        <v>339</v>
      </c>
      <c r="F2" s="843"/>
      <c r="G2" s="843"/>
      <c r="H2" s="843"/>
      <c r="I2" s="554"/>
      <c r="J2" s="554"/>
      <c r="K2" s="554"/>
      <c r="L2" s="554"/>
      <c r="M2" s="554"/>
    </row>
    <row r="3" spans="1:13" ht="15.75" x14ac:dyDescent="0.25">
      <c r="A3" s="835" t="s">
        <v>455</v>
      </c>
      <c r="B3" s="836"/>
      <c r="C3" s="836"/>
      <c r="D3" s="837"/>
      <c r="E3" s="844" t="s">
        <v>391</v>
      </c>
      <c r="F3" s="845"/>
      <c r="G3" s="845"/>
      <c r="H3" s="845"/>
      <c r="I3" s="554"/>
      <c r="J3" s="554"/>
      <c r="K3" s="554"/>
      <c r="L3" s="554"/>
      <c r="M3" s="554"/>
    </row>
    <row r="4" spans="1:13" ht="4.5" customHeight="1" x14ac:dyDescent="0.2">
      <c r="A4" s="838"/>
      <c r="B4" s="839"/>
      <c r="C4" s="839"/>
      <c r="D4" s="839"/>
      <c r="E4" s="839"/>
      <c r="F4" s="839"/>
      <c r="G4" s="839"/>
      <c r="H4" s="840"/>
      <c r="I4" s="554"/>
      <c r="J4" s="554"/>
      <c r="K4" s="554"/>
      <c r="L4" s="554"/>
      <c r="M4" s="554"/>
    </row>
    <row r="5" spans="1:13" ht="9.75" customHeight="1" x14ac:dyDescent="0.2">
      <c r="A5" s="823" t="s">
        <v>6</v>
      </c>
      <c r="B5" s="824"/>
      <c r="C5" s="825"/>
      <c r="D5" s="611" t="s">
        <v>7</v>
      </c>
      <c r="E5" s="823" t="s">
        <v>9</v>
      </c>
      <c r="F5" s="824"/>
      <c r="G5" s="825"/>
      <c r="H5" s="526" t="s">
        <v>7</v>
      </c>
      <c r="I5" s="554"/>
      <c r="J5" s="554"/>
      <c r="K5" s="554"/>
      <c r="L5" s="554"/>
      <c r="M5" s="554"/>
    </row>
    <row r="6" spans="1:13" ht="15" customHeight="1" x14ac:dyDescent="0.2">
      <c r="A6" s="1008" t="s">
        <v>597</v>
      </c>
      <c r="B6" s="1013"/>
      <c r="C6" s="1009"/>
      <c r="D6" s="555" t="s">
        <v>499</v>
      </c>
      <c r="E6" s="1010" t="s">
        <v>559</v>
      </c>
      <c r="F6" s="1011"/>
      <c r="G6" s="1012"/>
      <c r="H6" s="555" t="s">
        <v>409</v>
      </c>
      <c r="I6" s="554"/>
      <c r="J6" s="554"/>
      <c r="K6" s="554"/>
      <c r="L6" s="554"/>
      <c r="M6" s="554"/>
    </row>
    <row r="7" spans="1:13" ht="9.75" customHeight="1" x14ac:dyDescent="0.2">
      <c r="A7" s="1161" t="s">
        <v>8</v>
      </c>
      <c r="B7" s="1162"/>
      <c r="C7" s="1163"/>
      <c r="D7" s="621" t="s">
        <v>7</v>
      </c>
      <c r="E7" s="1002"/>
      <c r="F7" s="1003"/>
      <c r="G7" s="1003"/>
      <c r="H7" s="1004"/>
      <c r="I7" s="554"/>
      <c r="J7" s="554"/>
      <c r="K7" s="554"/>
      <c r="L7" s="554"/>
      <c r="M7" s="554"/>
    </row>
    <row r="8" spans="1:13" ht="15" customHeight="1" x14ac:dyDescent="0.2">
      <c r="A8" s="1008" t="s">
        <v>505</v>
      </c>
      <c r="B8" s="1013"/>
      <c r="C8" s="1009"/>
      <c r="D8" s="555" t="s">
        <v>406</v>
      </c>
      <c r="E8" s="1005"/>
      <c r="F8" s="1006"/>
      <c r="G8" s="1006"/>
      <c r="H8" s="1007"/>
      <c r="I8" s="554"/>
      <c r="J8" s="554"/>
      <c r="K8" s="554"/>
      <c r="L8" s="554"/>
      <c r="M8" s="554"/>
    </row>
    <row r="9" spans="1:13" ht="4.5" customHeight="1" x14ac:dyDescent="0.2">
      <c r="A9" s="998"/>
      <c r="B9" s="999"/>
      <c r="C9" s="999"/>
      <c r="D9" s="999"/>
      <c r="E9" s="999"/>
      <c r="F9" s="999"/>
      <c r="G9" s="999"/>
      <c r="H9" s="1000"/>
      <c r="I9" s="554"/>
      <c r="J9" s="554"/>
      <c r="K9" s="554"/>
      <c r="L9" s="554"/>
      <c r="M9" s="554"/>
    </row>
    <row r="10" spans="1:13" ht="12" customHeight="1" x14ac:dyDescent="0.2">
      <c r="A10" s="301" t="s">
        <v>334</v>
      </c>
      <c r="B10" s="301" t="s">
        <v>336</v>
      </c>
      <c r="C10" s="296" t="s">
        <v>448</v>
      </c>
      <c r="D10" s="296" t="s">
        <v>451</v>
      </c>
      <c r="E10" s="298" t="s">
        <v>451</v>
      </c>
      <c r="F10" s="299" t="s">
        <v>456</v>
      </c>
      <c r="G10" s="1140" t="s">
        <v>432</v>
      </c>
      <c r="H10" s="1045"/>
      <c r="I10" s="554"/>
      <c r="J10" s="554"/>
      <c r="K10" s="554"/>
      <c r="L10" s="554"/>
      <c r="M10" s="554"/>
    </row>
    <row r="11" spans="1:13" ht="12" customHeight="1" x14ac:dyDescent="0.2">
      <c r="A11" s="301" t="s">
        <v>335</v>
      </c>
      <c r="B11" s="301" t="s">
        <v>337</v>
      </c>
      <c r="C11" s="301" t="s">
        <v>3</v>
      </c>
      <c r="D11" s="301" t="s">
        <v>25</v>
      </c>
      <c r="E11" s="622" t="s">
        <v>26</v>
      </c>
      <c r="F11" s="303" t="s">
        <v>6</v>
      </c>
      <c r="G11" s="1141" t="s">
        <v>433</v>
      </c>
      <c r="H11" s="1023"/>
      <c r="I11" s="554"/>
      <c r="J11" s="554"/>
      <c r="K11" s="554"/>
      <c r="L11" s="554"/>
      <c r="M11" s="554"/>
    </row>
    <row r="12" spans="1:13" ht="12" customHeight="1" x14ac:dyDescent="0.2">
      <c r="A12" s="307" t="s">
        <v>2</v>
      </c>
      <c r="B12" s="307"/>
      <c r="C12" s="307" t="s">
        <v>31</v>
      </c>
      <c r="D12" s="307" t="s">
        <v>32</v>
      </c>
      <c r="E12" s="308" t="s">
        <v>31</v>
      </c>
      <c r="F12" s="309" t="s">
        <v>66</v>
      </c>
      <c r="G12" s="1142" t="s">
        <v>434</v>
      </c>
      <c r="H12" s="1143"/>
      <c r="I12" s="554"/>
      <c r="J12" s="554"/>
      <c r="K12" s="554"/>
      <c r="L12" s="554"/>
      <c r="M12" s="554"/>
    </row>
    <row r="13" spans="1:13" ht="12" customHeight="1" thickBot="1" x14ac:dyDescent="0.25">
      <c r="A13" s="195"/>
      <c r="B13" s="569"/>
      <c r="C13" s="578"/>
      <c r="D13" s="578"/>
      <c r="E13" s="579"/>
      <c r="F13" s="580"/>
      <c r="G13" s="1138"/>
      <c r="H13" s="1048"/>
      <c r="I13" s="554"/>
      <c r="J13" s="554"/>
      <c r="K13" s="554"/>
      <c r="L13" s="554"/>
      <c r="M13" s="554"/>
    </row>
    <row r="14" spans="1:13" ht="12" customHeight="1" x14ac:dyDescent="0.2">
      <c r="A14" s="195"/>
      <c r="B14" s="569"/>
      <c r="C14" s="561"/>
      <c r="D14" s="561"/>
      <c r="E14" s="644"/>
      <c r="F14" s="644"/>
      <c r="G14" s="1138"/>
      <c r="H14" s="1048"/>
      <c r="I14" s="554"/>
      <c r="J14" s="554"/>
      <c r="K14" s="554"/>
      <c r="L14" s="554"/>
      <c r="M14" s="554"/>
    </row>
    <row r="15" spans="1:13" ht="12" customHeight="1" x14ac:dyDescent="0.2">
      <c r="A15" s="195"/>
      <c r="B15" s="569"/>
      <c r="C15" s="561"/>
      <c r="D15" s="561"/>
      <c r="E15" s="644"/>
      <c r="F15" s="644"/>
      <c r="G15" s="1138"/>
      <c r="H15" s="1048"/>
      <c r="I15" s="554"/>
      <c r="J15" s="554"/>
      <c r="K15" s="554"/>
      <c r="L15" s="554"/>
      <c r="M15" s="554"/>
    </row>
    <row r="16" spans="1:13" ht="12" customHeight="1" x14ac:dyDescent="0.2">
      <c r="A16" s="195"/>
      <c r="B16" s="569"/>
      <c r="C16" s="561"/>
      <c r="D16" s="561"/>
      <c r="E16" s="644"/>
      <c r="F16" s="644"/>
      <c r="G16" s="1138"/>
      <c r="H16" s="1048"/>
      <c r="I16" s="554"/>
      <c r="J16" s="554"/>
      <c r="K16" s="554"/>
      <c r="L16" s="554"/>
      <c r="M16" s="554"/>
    </row>
    <row r="17" spans="1:13" ht="12" customHeight="1" x14ac:dyDescent="0.2">
      <c r="A17" s="195"/>
      <c r="B17" s="569"/>
      <c r="C17" s="561"/>
      <c r="D17" s="561"/>
      <c r="E17" s="644"/>
      <c r="F17" s="644"/>
      <c r="G17" s="1138"/>
      <c r="H17" s="1048"/>
      <c r="I17" s="554"/>
      <c r="J17" s="554"/>
      <c r="K17" s="554"/>
      <c r="L17" s="554"/>
      <c r="M17" s="554"/>
    </row>
    <row r="18" spans="1:13" ht="12" customHeight="1" x14ac:dyDescent="0.2">
      <c r="A18" s="195"/>
      <c r="B18" s="569"/>
      <c r="C18" s="561"/>
      <c r="D18" s="561"/>
      <c r="E18" s="644"/>
      <c r="F18" s="363"/>
      <c r="G18" s="1138"/>
      <c r="H18" s="1048"/>
      <c r="I18" s="554"/>
      <c r="J18" s="554"/>
      <c r="K18" s="554"/>
      <c r="L18" s="554"/>
      <c r="M18" s="554"/>
    </row>
    <row r="19" spans="1:13" ht="12" customHeight="1" x14ac:dyDescent="0.2">
      <c r="A19" s="195"/>
      <c r="B19" s="569"/>
      <c r="C19" s="561"/>
      <c r="D19" s="561"/>
      <c r="E19" s="644"/>
      <c r="F19" s="644"/>
      <c r="G19" s="1138"/>
      <c r="H19" s="1048"/>
      <c r="I19" s="554"/>
      <c r="J19" s="554"/>
      <c r="K19" s="554"/>
      <c r="L19" s="554"/>
      <c r="M19" s="554"/>
    </row>
    <row r="20" spans="1:13" ht="12" customHeight="1" x14ac:dyDescent="0.2">
      <c r="A20" s="195"/>
      <c r="B20" s="569"/>
      <c r="C20" s="561"/>
      <c r="D20" s="561"/>
      <c r="E20" s="644"/>
      <c r="F20" s="644"/>
      <c r="G20" s="1138"/>
      <c r="H20" s="1048"/>
      <c r="I20" s="554"/>
      <c r="J20" s="554"/>
      <c r="K20" s="554"/>
      <c r="L20" s="554"/>
      <c r="M20" s="554"/>
    </row>
    <row r="21" spans="1:13" ht="12" customHeight="1" x14ac:dyDescent="0.2">
      <c r="A21" s="195"/>
      <c r="B21" s="569"/>
      <c r="C21" s="561"/>
      <c r="D21" s="561"/>
      <c r="E21" s="644"/>
      <c r="F21" s="644"/>
      <c r="G21" s="1138"/>
      <c r="H21" s="1048"/>
      <c r="I21" s="554"/>
      <c r="J21" s="554"/>
      <c r="K21" s="554"/>
      <c r="L21" s="554"/>
      <c r="M21" s="554"/>
    </row>
    <row r="22" spans="1:13" ht="12" customHeight="1" x14ac:dyDescent="0.2">
      <c r="A22" s="195"/>
      <c r="B22" s="569"/>
      <c r="C22" s="561"/>
      <c r="D22" s="561"/>
      <c r="E22" s="644"/>
      <c r="F22" s="644"/>
      <c r="G22" s="1138"/>
      <c r="H22" s="1048"/>
      <c r="I22" s="554"/>
      <c r="J22" s="554"/>
      <c r="K22" s="554"/>
      <c r="L22" s="554"/>
      <c r="M22" s="554"/>
    </row>
    <row r="23" spans="1:13" ht="12" customHeight="1" x14ac:dyDescent="0.2">
      <c r="A23" s="195"/>
      <c r="B23" s="569"/>
      <c r="C23" s="561"/>
      <c r="D23" s="561"/>
      <c r="E23" s="644"/>
      <c r="F23" s="644"/>
      <c r="G23" s="1138"/>
      <c r="H23" s="1048"/>
      <c r="I23" s="554"/>
      <c r="J23" s="554"/>
      <c r="K23" s="554"/>
      <c r="L23" s="554"/>
      <c r="M23" s="554"/>
    </row>
    <row r="24" spans="1:13" ht="12" customHeight="1" x14ac:dyDescent="0.2">
      <c r="A24" s="195"/>
      <c r="B24" s="569"/>
      <c r="C24" s="561"/>
      <c r="D24" s="561"/>
      <c r="E24" s="644"/>
      <c r="F24" s="644"/>
      <c r="G24" s="1138"/>
      <c r="H24" s="1048"/>
      <c r="I24" s="554"/>
      <c r="J24" s="554"/>
      <c r="K24" s="554"/>
      <c r="L24" s="554"/>
      <c r="M24" s="554"/>
    </row>
    <row r="25" spans="1:13" ht="12" customHeight="1" x14ac:dyDescent="0.2">
      <c r="A25" s="195"/>
      <c r="B25" s="569"/>
      <c r="C25" s="561"/>
      <c r="D25" s="561"/>
      <c r="E25" s="644"/>
      <c r="F25" s="644"/>
      <c r="G25" s="1138"/>
      <c r="H25" s="1048"/>
      <c r="I25" s="554"/>
      <c r="J25" s="554"/>
      <c r="K25" s="554"/>
      <c r="L25" s="554"/>
      <c r="M25" s="554"/>
    </row>
    <row r="26" spans="1:13" ht="12" customHeight="1" x14ac:dyDescent="0.2">
      <c r="A26" s="195"/>
      <c r="B26" s="569"/>
      <c r="C26" s="561"/>
      <c r="D26" s="561"/>
      <c r="E26" s="644"/>
      <c r="F26" s="644"/>
      <c r="G26" s="1138"/>
      <c r="H26" s="1048"/>
      <c r="I26" s="554"/>
      <c r="J26" s="554"/>
      <c r="K26" s="554"/>
      <c r="L26" s="554"/>
      <c r="M26" s="554"/>
    </row>
    <row r="27" spans="1:13" ht="12" customHeight="1" x14ac:dyDescent="0.2">
      <c r="A27" s="195"/>
      <c r="B27" s="569"/>
      <c r="C27" s="561"/>
      <c r="D27" s="561"/>
      <c r="E27" s="644"/>
      <c r="F27" s="644"/>
      <c r="G27" s="1138"/>
      <c r="H27" s="1048"/>
      <c r="I27" s="554"/>
      <c r="J27" s="554"/>
      <c r="K27" s="554"/>
      <c r="L27" s="554"/>
      <c r="M27" s="554"/>
    </row>
    <row r="28" spans="1:13" ht="12" customHeight="1" x14ac:dyDescent="0.2">
      <c r="A28" s="195"/>
      <c r="B28" s="569"/>
      <c r="C28" s="561"/>
      <c r="D28" s="561"/>
      <c r="E28" s="644"/>
      <c r="F28" s="363"/>
      <c r="G28" s="1138"/>
      <c r="H28" s="1048"/>
      <c r="I28" s="554"/>
      <c r="J28" s="554"/>
      <c r="K28" s="554"/>
      <c r="L28" s="554"/>
      <c r="M28" s="554"/>
    </row>
    <row r="29" spans="1:13" ht="12" customHeight="1" x14ac:dyDescent="0.2">
      <c r="A29" s="195"/>
      <c r="B29" s="569"/>
      <c r="C29" s="561"/>
      <c r="D29" s="561"/>
      <c r="E29" s="644"/>
      <c r="F29" s="644"/>
      <c r="G29" s="1138"/>
      <c r="H29" s="1048"/>
      <c r="I29" s="554"/>
      <c r="J29" s="554"/>
      <c r="K29" s="554"/>
      <c r="L29" s="554"/>
      <c r="M29" s="554"/>
    </row>
    <row r="30" spans="1:13" ht="12" customHeight="1" x14ac:dyDescent="0.2">
      <c r="A30" s="195"/>
      <c r="B30" s="569"/>
      <c r="C30" s="561"/>
      <c r="D30" s="561"/>
      <c r="E30" s="644"/>
      <c r="F30" s="644"/>
      <c r="G30" s="1138"/>
      <c r="H30" s="1048"/>
      <c r="I30" s="554"/>
      <c r="J30" s="554"/>
      <c r="K30" s="554"/>
      <c r="L30" s="554"/>
      <c r="M30" s="554"/>
    </row>
    <row r="31" spans="1:13" ht="12" customHeight="1" x14ac:dyDescent="0.2">
      <c r="A31" s="195"/>
      <c r="B31" s="569"/>
      <c r="C31" s="561"/>
      <c r="D31" s="561"/>
      <c r="E31" s="644"/>
      <c r="F31" s="644"/>
      <c r="G31" s="1138"/>
      <c r="H31" s="1048"/>
      <c r="I31" s="554"/>
      <c r="J31" s="554"/>
      <c r="K31" s="554"/>
      <c r="L31" s="554"/>
      <c r="M31" s="554"/>
    </row>
    <row r="32" spans="1:13" ht="12" customHeight="1" x14ac:dyDescent="0.2">
      <c r="A32" s="195"/>
      <c r="B32" s="569"/>
      <c r="C32" s="561"/>
      <c r="D32" s="561"/>
      <c r="E32" s="644"/>
      <c r="F32" s="644"/>
      <c r="G32" s="1138"/>
      <c r="H32" s="1048"/>
      <c r="I32" s="554"/>
      <c r="J32" s="554"/>
      <c r="K32" s="554"/>
      <c r="L32" s="554"/>
      <c r="M32" s="554"/>
    </row>
    <row r="33" spans="1:13" ht="12" customHeight="1" x14ac:dyDescent="0.2">
      <c r="A33" s="195"/>
      <c r="B33" s="569"/>
      <c r="C33" s="561"/>
      <c r="D33" s="561"/>
      <c r="E33" s="644"/>
      <c r="F33" s="644"/>
      <c r="G33" s="1138"/>
      <c r="H33" s="1048"/>
      <c r="I33" s="554"/>
      <c r="J33" s="554"/>
      <c r="K33" s="554"/>
      <c r="L33" s="554"/>
      <c r="M33" s="554"/>
    </row>
    <row r="34" spans="1:13" ht="12" customHeight="1" x14ac:dyDescent="0.2">
      <c r="A34" s="195"/>
      <c r="B34" s="569"/>
      <c r="C34" s="561"/>
      <c r="D34" s="561"/>
      <c r="E34" s="644"/>
      <c r="F34" s="644"/>
      <c r="G34" s="1138"/>
      <c r="H34" s="1048"/>
      <c r="I34" s="554"/>
      <c r="J34" s="554"/>
      <c r="K34" s="554"/>
      <c r="L34" s="554"/>
      <c r="M34" s="554"/>
    </row>
    <row r="35" spans="1:13" ht="12" customHeight="1" x14ac:dyDescent="0.2">
      <c r="A35" s="195"/>
      <c r="B35" s="569"/>
      <c r="C35" s="561"/>
      <c r="D35" s="561"/>
      <c r="E35" s="644"/>
      <c r="F35" s="644"/>
      <c r="G35" s="1138"/>
      <c r="H35" s="1048"/>
      <c r="I35" s="554"/>
      <c r="J35" s="554"/>
      <c r="K35" s="554"/>
      <c r="L35" s="554"/>
      <c r="M35" s="554"/>
    </row>
    <row r="36" spans="1:13" ht="12" customHeight="1" x14ac:dyDescent="0.2">
      <c r="A36" s="195"/>
      <c r="B36" s="569"/>
      <c r="C36" s="561"/>
      <c r="D36" s="561"/>
      <c r="E36" s="644"/>
      <c r="F36" s="644"/>
      <c r="G36" s="1138"/>
      <c r="H36" s="1048"/>
      <c r="I36" s="554"/>
      <c r="J36" s="554"/>
      <c r="K36" s="554"/>
      <c r="L36" s="554"/>
      <c r="M36" s="554"/>
    </row>
    <row r="37" spans="1:13" ht="12" customHeight="1" x14ac:dyDescent="0.2">
      <c r="A37" s="195"/>
      <c r="B37" s="569"/>
      <c r="C37" s="561"/>
      <c r="D37" s="561"/>
      <c r="E37" s="644"/>
      <c r="F37" s="644"/>
      <c r="G37" s="1138"/>
      <c r="H37" s="1048"/>
      <c r="I37" s="554"/>
      <c r="J37" s="554"/>
      <c r="K37" s="554"/>
      <c r="L37" s="554"/>
      <c r="M37" s="554"/>
    </row>
    <row r="38" spans="1:13" ht="12" customHeight="1" x14ac:dyDescent="0.2">
      <c r="A38" s="195"/>
      <c r="B38" s="569"/>
      <c r="C38" s="561"/>
      <c r="D38" s="561"/>
      <c r="E38" s="644"/>
      <c r="F38" s="644"/>
      <c r="G38" s="1138"/>
      <c r="H38" s="1048"/>
      <c r="I38" s="554"/>
      <c r="J38" s="554"/>
      <c r="K38" s="554"/>
      <c r="L38" s="554"/>
      <c r="M38" s="554"/>
    </row>
    <row r="39" spans="1:13" ht="12" customHeight="1" x14ac:dyDescent="0.2">
      <c r="A39" s="195"/>
      <c r="B39" s="569"/>
      <c r="C39" s="561"/>
      <c r="D39" s="561"/>
      <c r="E39" s="644"/>
      <c r="F39" s="644"/>
      <c r="G39" s="1138"/>
      <c r="H39" s="1048"/>
      <c r="I39" s="554"/>
      <c r="J39" s="554"/>
      <c r="K39" s="554"/>
      <c r="L39" s="554"/>
      <c r="M39" s="554"/>
    </row>
    <row r="40" spans="1:13" ht="12" customHeight="1" x14ac:dyDescent="0.2">
      <c r="A40" s="195"/>
      <c r="B40" s="569"/>
      <c r="C40" s="561"/>
      <c r="D40" s="561"/>
      <c r="E40" s="644"/>
      <c r="F40" s="644"/>
      <c r="G40" s="1138"/>
      <c r="H40" s="1048"/>
      <c r="I40" s="554"/>
      <c r="J40" s="554"/>
      <c r="K40" s="554"/>
      <c r="L40" s="554"/>
      <c r="M40" s="554"/>
    </row>
    <row r="41" spans="1:13" ht="12" customHeight="1" x14ac:dyDescent="0.2">
      <c r="A41" s="195"/>
      <c r="B41" s="569"/>
      <c r="C41" s="561"/>
      <c r="D41" s="561"/>
      <c r="E41" s="644"/>
      <c r="F41" s="644"/>
      <c r="G41" s="1138"/>
      <c r="H41" s="1048"/>
      <c r="I41" s="554"/>
      <c r="J41" s="554"/>
      <c r="K41" s="554"/>
      <c r="L41" s="554"/>
      <c r="M41" s="554"/>
    </row>
    <row r="42" spans="1:13" ht="12" customHeight="1" x14ac:dyDescent="0.2">
      <c r="A42" s="195"/>
      <c r="B42" s="569"/>
      <c r="C42" s="561"/>
      <c r="D42" s="561"/>
      <c r="E42" s="644"/>
      <c r="F42" s="644"/>
      <c r="G42" s="1138"/>
      <c r="H42" s="1048"/>
      <c r="I42" s="554"/>
      <c r="J42" s="554"/>
      <c r="K42" s="554"/>
      <c r="L42" s="554"/>
      <c r="M42" s="554"/>
    </row>
    <row r="43" spans="1:13" ht="12" customHeight="1" x14ac:dyDescent="0.2">
      <c r="A43" s="195"/>
      <c r="B43" s="569"/>
      <c r="C43" s="561"/>
      <c r="D43" s="561"/>
      <c r="E43" s="644"/>
      <c r="F43" s="644"/>
      <c r="G43" s="1138"/>
      <c r="H43" s="1048"/>
      <c r="I43" s="554"/>
      <c r="J43" s="554"/>
      <c r="K43" s="554"/>
      <c r="L43" s="554"/>
      <c r="M43" s="554"/>
    </row>
    <row r="44" spans="1:13" ht="12" customHeight="1" x14ac:dyDescent="0.2">
      <c r="A44" s="195"/>
      <c r="B44" s="569"/>
      <c r="C44" s="561"/>
      <c r="D44" s="561"/>
      <c r="E44" s="644"/>
      <c r="F44" s="644"/>
      <c r="G44" s="1138"/>
      <c r="H44" s="1048"/>
      <c r="I44" s="554"/>
      <c r="J44" s="554"/>
      <c r="K44" s="554"/>
      <c r="L44" s="554"/>
      <c r="M44" s="554"/>
    </row>
    <row r="45" spans="1:13" ht="12" customHeight="1" x14ac:dyDescent="0.2">
      <c r="A45" s="195"/>
      <c r="B45" s="569"/>
      <c r="C45" s="561"/>
      <c r="D45" s="561"/>
      <c r="E45" s="644"/>
      <c r="F45" s="644"/>
      <c r="G45" s="1138"/>
      <c r="H45" s="1048"/>
      <c r="I45" s="554"/>
      <c r="J45" s="554"/>
      <c r="K45" s="554"/>
      <c r="L45" s="554"/>
      <c r="M45" s="554"/>
    </row>
    <row r="46" spans="1:13" ht="12" customHeight="1" x14ac:dyDescent="0.2">
      <c r="A46" s="195"/>
      <c r="B46" s="569"/>
      <c r="C46" s="561"/>
      <c r="D46" s="561"/>
      <c r="E46" s="644"/>
      <c r="F46" s="644"/>
      <c r="G46" s="1138"/>
      <c r="H46" s="1048"/>
      <c r="I46" s="554"/>
      <c r="J46" s="554"/>
      <c r="K46" s="554"/>
      <c r="L46" s="554"/>
      <c r="M46" s="554"/>
    </row>
    <row r="47" spans="1:13" ht="12" customHeight="1" x14ac:dyDescent="0.2">
      <c r="A47" s="195"/>
      <c r="B47" s="569"/>
      <c r="C47" s="561"/>
      <c r="D47" s="561"/>
      <c r="E47" s="644"/>
      <c r="F47" s="644"/>
      <c r="G47" s="1138"/>
      <c r="H47" s="1048"/>
      <c r="I47" s="554"/>
      <c r="J47" s="554"/>
      <c r="K47" s="554"/>
      <c r="L47" s="554"/>
      <c r="M47" s="554"/>
    </row>
    <row r="48" spans="1:13" ht="12" customHeight="1" x14ac:dyDescent="0.2">
      <c r="A48" s="195"/>
      <c r="B48" s="569"/>
      <c r="C48" s="561"/>
      <c r="D48" s="561"/>
      <c r="E48" s="644"/>
      <c r="F48" s="644"/>
      <c r="G48" s="1138"/>
      <c r="H48" s="1048"/>
      <c r="I48" s="554"/>
      <c r="J48" s="554"/>
      <c r="K48" s="554"/>
      <c r="L48" s="554"/>
      <c r="M48" s="554"/>
    </row>
    <row r="49" spans="1:13" ht="12" customHeight="1" x14ac:dyDescent="0.2">
      <c r="A49" s="195"/>
      <c r="B49" s="569"/>
      <c r="C49" s="561"/>
      <c r="D49" s="561"/>
      <c r="E49" s="644"/>
      <c r="F49" s="644"/>
      <c r="G49" s="1138"/>
      <c r="H49" s="1048"/>
      <c r="I49" s="554"/>
      <c r="J49" s="554"/>
      <c r="K49" s="554"/>
      <c r="L49" s="554"/>
      <c r="M49" s="554"/>
    </row>
    <row r="50" spans="1:13" ht="12" customHeight="1" x14ac:dyDescent="0.2">
      <c r="A50" s="195"/>
      <c r="B50" s="569"/>
      <c r="C50" s="561"/>
      <c r="D50" s="561"/>
      <c r="E50" s="644"/>
      <c r="F50" s="644"/>
      <c r="G50" s="1138"/>
      <c r="H50" s="1048"/>
      <c r="I50" s="554"/>
      <c r="J50" s="554"/>
      <c r="K50" s="554"/>
      <c r="L50" s="554"/>
      <c r="M50" s="554"/>
    </row>
    <row r="51" spans="1:13" ht="12" customHeight="1" x14ac:dyDescent="0.2">
      <c r="A51" s="195"/>
      <c r="B51" s="569"/>
      <c r="C51" s="561"/>
      <c r="D51" s="561"/>
      <c r="E51" s="644"/>
      <c r="F51" s="644"/>
      <c r="G51" s="1138"/>
      <c r="H51" s="1048"/>
      <c r="I51" s="554"/>
      <c r="J51" s="554"/>
      <c r="K51" s="554"/>
      <c r="L51" s="554"/>
      <c r="M51" s="554"/>
    </row>
    <row r="52" spans="1:13" ht="12" customHeight="1" x14ac:dyDescent="0.2">
      <c r="A52" s="195"/>
      <c r="B52" s="569"/>
      <c r="C52" s="561"/>
      <c r="D52" s="561"/>
      <c r="E52" s="644"/>
      <c r="F52" s="644"/>
      <c r="G52" s="1138"/>
      <c r="H52" s="1048"/>
      <c r="I52" s="554"/>
      <c r="J52" s="554"/>
      <c r="K52" s="554"/>
      <c r="L52" s="554"/>
      <c r="M52" s="554"/>
    </row>
    <row r="53" spans="1:13" ht="12" customHeight="1" x14ac:dyDescent="0.2">
      <c r="A53" s="195"/>
      <c r="B53" s="569"/>
      <c r="C53" s="561"/>
      <c r="D53" s="561"/>
      <c r="E53" s="644"/>
      <c r="F53" s="644"/>
      <c r="G53" s="1138"/>
      <c r="H53" s="1048"/>
      <c r="I53" s="554"/>
      <c r="J53" s="554"/>
      <c r="K53" s="554"/>
      <c r="L53" s="554"/>
      <c r="M53" s="554"/>
    </row>
    <row r="54" spans="1:13" ht="12" customHeight="1" x14ac:dyDescent="0.2">
      <c r="A54" s="195"/>
      <c r="B54" s="569"/>
      <c r="C54" s="561"/>
      <c r="D54" s="561"/>
      <c r="E54" s="644"/>
      <c r="F54" s="644"/>
      <c r="G54" s="1138"/>
      <c r="H54" s="1048"/>
      <c r="I54" s="554"/>
      <c r="J54" s="554"/>
      <c r="K54" s="554"/>
      <c r="L54" s="554"/>
      <c r="M54" s="554"/>
    </row>
    <row r="55" spans="1:13" ht="12" customHeight="1" x14ac:dyDescent="0.2">
      <c r="A55" s="201"/>
      <c r="B55" s="225"/>
      <c r="C55" s="202"/>
      <c r="D55" s="202"/>
      <c r="E55" s="645"/>
      <c r="F55" s="645"/>
      <c r="G55" s="1139"/>
      <c r="H55" s="1051"/>
      <c r="I55" s="554"/>
      <c r="J55" s="554"/>
      <c r="K55" s="554"/>
      <c r="L55" s="554"/>
      <c r="M55" s="554"/>
    </row>
    <row r="56" spans="1:13" ht="9" customHeight="1" x14ac:dyDescent="0.2">
      <c r="A56" s="521" t="s">
        <v>431</v>
      </c>
      <c r="I56" s="554"/>
      <c r="J56" s="554"/>
      <c r="K56" s="554"/>
      <c r="L56" s="554"/>
      <c r="M56" s="554"/>
    </row>
  </sheetData>
  <mergeCells count="61">
    <mergeCell ref="A1:D1"/>
    <mergeCell ref="E1:H1"/>
    <mergeCell ref="A2:D2"/>
    <mergeCell ref="E2:H2"/>
    <mergeCell ref="A3:D3"/>
    <mergeCell ref="E3:H3"/>
    <mergeCell ref="A4:H4"/>
    <mergeCell ref="A5:C5"/>
    <mergeCell ref="E5:G5"/>
    <mergeCell ref="A6:C6"/>
    <mergeCell ref="E6:G6"/>
    <mergeCell ref="A7:C7"/>
    <mergeCell ref="E7:H8"/>
    <mergeCell ref="A8:C8"/>
    <mergeCell ref="A9:H9"/>
    <mergeCell ref="G10:H10"/>
    <mergeCell ref="G11:H11"/>
    <mergeCell ref="G12:H12"/>
    <mergeCell ref="G24:H24"/>
    <mergeCell ref="G13:H13"/>
    <mergeCell ref="G14:H14"/>
    <mergeCell ref="G15:H15"/>
    <mergeCell ref="G16:H16"/>
    <mergeCell ref="G17:H17"/>
    <mergeCell ref="G18:H18"/>
    <mergeCell ref="G19:H19"/>
    <mergeCell ref="G20:H20"/>
    <mergeCell ref="G21:H21"/>
    <mergeCell ref="G22:H22"/>
    <mergeCell ref="G23:H23"/>
    <mergeCell ref="G36:H36"/>
    <mergeCell ref="G25:H25"/>
    <mergeCell ref="G26:H26"/>
    <mergeCell ref="G27:H27"/>
    <mergeCell ref="G28:H28"/>
    <mergeCell ref="G29:H29"/>
    <mergeCell ref="G30:H30"/>
    <mergeCell ref="G31:H31"/>
    <mergeCell ref="G32:H32"/>
    <mergeCell ref="G33:H33"/>
    <mergeCell ref="G34:H34"/>
    <mergeCell ref="G35:H35"/>
    <mergeCell ref="G48:H48"/>
    <mergeCell ref="G37:H37"/>
    <mergeCell ref="G38:H38"/>
    <mergeCell ref="G39:H39"/>
    <mergeCell ref="G40:H40"/>
    <mergeCell ref="G41:H41"/>
    <mergeCell ref="G42:H42"/>
    <mergeCell ref="G43:H43"/>
    <mergeCell ref="G44:H44"/>
    <mergeCell ref="G45:H45"/>
    <mergeCell ref="G46:H46"/>
    <mergeCell ref="G47:H47"/>
    <mergeCell ref="G55:H55"/>
    <mergeCell ref="G49:H49"/>
    <mergeCell ref="G50:H50"/>
    <mergeCell ref="G51:H51"/>
    <mergeCell ref="G52:H52"/>
    <mergeCell ref="G53:H53"/>
    <mergeCell ref="G54:H54"/>
  </mergeCells>
  <printOptions horizontalCentered="1"/>
  <pageMargins left="0.35" right="0.35" top="0.35" bottom="0.35" header="0" footer="0"/>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ntry="1">
    <pageSetUpPr fitToPage="1"/>
  </sheetPr>
  <dimension ref="A1:M63"/>
  <sheetViews>
    <sheetView showZeros="0" zoomScale="110" zoomScaleNormal="110" zoomScaleSheetLayoutView="100" workbookViewId="0">
      <selection activeCell="D7" sqref="D7"/>
    </sheetView>
  </sheetViews>
  <sheetFormatPr defaultRowHeight="12.75" x14ac:dyDescent="0.2"/>
  <cols>
    <col min="1" max="1" width="6.42578125" customWidth="1"/>
    <col min="2" max="2" width="11.85546875" customWidth="1"/>
    <col min="3" max="3" width="17.5703125" customWidth="1"/>
    <col min="4" max="7" width="13.140625" customWidth="1"/>
    <col min="8" max="8" width="13" customWidth="1"/>
  </cols>
  <sheetData>
    <row r="1" spans="1:13" ht="15.75" x14ac:dyDescent="0.25">
      <c r="A1" s="842" t="s">
        <v>1</v>
      </c>
      <c r="B1" s="842"/>
      <c r="C1" s="842"/>
      <c r="D1" s="842"/>
      <c r="E1" s="842"/>
      <c r="F1" s="842"/>
      <c r="G1" s="842"/>
      <c r="H1" s="842"/>
      <c r="I1" s="157"/>
      <c r="J1" s="157"/>
      <c r="K1" s="157"/>
      <c r="L1" s="157"/>
      <c r="M1" s="157"/>
    </row>
    <row r="2" spans="1:13" ht="15.75" x14ac:dyDescent="0.25">
      <c r="A2" s="843"/>
      <c r="B2" s="843"/>
      <c r="C2" s="843"/>
      <c r="D2" s="843"/>
      <c r="E2" s="843" t="s">
        <v>340</v>
      </c>
      <c r="F2" s="843"/>
      <c r="G2" s="843"/>
      <c r="H2" s="843"/>
      <c r="I2" s="157"/>
      <c r="J2" s="157"/>
      <c r="K2" s="157"/>
      <c r="L2" s="157"/>
      <c r="M2" s="157"/>
    </row>
    <row r="3" spans="1:13" ht="15.75" x14ac:dyDescent="0.25">
      <c r="A3" s="844" t="s">
        <v>455</v>
      </c>
      <c r="B3" s="845"/>
      <c r="C3" s="845"/>
      <c r="D3" s="845"/>
      <c r="E3" s="845" t="s">
        <v>393</v>
      </c>
      <c r="F3" s="845"/>
      <c r="G3" s="845"/>
      <c r="H3" s="845"/>
      <c r="I3" s="157"/>
      <c r="J3" s="157"/>
      <c r="K3" s="157"/>
      <c r="L3" s="157"/>
      <c r="M3" s="157"/>
    </row>
    <row r="4" spans="1:13" ht="4.5" customHeight="1" x14ac:dyDescent="0.2">
      <c r="A4" s="838"/>
      <c r="B4" s="839"/>
      <c r="C4" s="839"/>
      <c r="D4" s="839"/>
      <c r="E4" s="839"/>
      <c r="F4" s="839"/>
      <c r="G4" s="839"/>
      <c r="H4" s="840"/>
      <c r="I4" s="157"/>
      <c r="J4" s="157"/>
      <c r="K4" s="157"/>
      <c r="L4" s="157"/>
      <c r="M4" s="157"/>
    </row>
    <row r="5" spans="1:13" ht="9.75" customHeight="1" x14ac:dyDescent="0.2">
      <c r="A5" s="823" t="s">
        <v>6</v>
      </c>
      <c r="B5" s="824"/>
      <c r="C5" s="825"/>
      <c r="D5" s="60" t="s">
        <v>7</v>
      </c>
      <c r="E5" s="841" t="s">
        <v>9</v>
      </c>
      <c r="F5" s="841"/>
      <c r="G5" s="841"/>
      <c r="H5" s="35" t="s">
        <v>7</v>
      </c>
      <c r="I5" s="157"/>
      <c r="J5" s="157"/>
      <c r="K5" s="157"/>
      <c r="L5" s="157"/>
      <c r="M5" s="157"/>
    </row>
    <row r="6" spans="1:13" ht="13.5" customHeight="1" x14ac:dyDescent="0.2">
      <c r="A6" s="1008" t="s">
        <v>597</v>
      </c>
      <c r="B6" s="1013"/>
      <c r="C6" s="1009"/>
      <c r="D6" s="167" t="s">
        <v>499</v>
      </c>
      <c r="E6" s="1010" t="s">
        <v>559</v>
      </c>
      <c r="F6" s="1011"/>
      <c r="G6" s="1012"/>
      <c r="H6" s="167" t="s">
        <v>409</v>
      </c>
      <c r="I6" s="157"/>
      <c r="J6" s="157"/>
      <c r="K6" s="157"/>
      <c r="L6" s="157"/>
      <c r="M6" s="157"/>
    </row>
    <row r="7" spans="1:13" ht="9.75" customHeight="1" x14ac:dyDescent="0.2">
      <c r="A7" s="1014" t="s">
        <v>8</v>
      </c>
      <c r="B7" s="1015"/>
      <c r="C7" s="1016"/>
      <c r="D7" s="191" t="s">
        <v>7</v>
      </c>
      <c r="E7" s="1002"/>
      <c r="F7" s="1003"/>
      <c r="G7" s="1003"/>
      <c r="H7" s="1004"/>
      <c r="I7" s="157"/>
      <c r="J7" s="157"/>
      <c r="K7" s="157"/>
      <c r="L7" s="157"/>
      <c r="M7" s="157"/>
    </row>
    <row r="8" spans="1:13" ht="14.25" customHeight="1" x14ac:dyDescent="0.2">
      <c r="A8" s="1008" t="s">
        <v>505</v>
      </c>
      <c r="B8" s="1013"/>
      <c r="C8" s="1009"/>
      <c r="D8" s="167" t="s">
        <v>406</v>
      </c>
      <c r="E8" s="1005"/>
      <c r="F8" s="1006"/>
      <c r="G8" s="1006"/>
      <c r="H8" s="1007"/>
      <c r="I8" s="157"/>
      <c r="J8" s="157"/>
      <c r="K8" s="157"/>
      <c r="L8" s="157"/>
      <c r="M8" s="157"/>
    </row>
    <row r="9" spans="1:13" ht="4.5" customHeight="1" x14ac:dyDescent="0.2">
      <c r="A9" s="998"/>
      <c r="B9" s="999"/>
      <c r="C9" s="999"/>
      <c r="D9" s="999"/>
      <c r="E9" s="999"/>
      <c r="F9" s="999"/>
      <c r="G9" s="999"/>
      <c r="H9" s="1000"/>
      <c r="I9" s="157"/>
      <c r="J9" s="157"/>
      <c r="K9" s="157"/>
      <c r="L9" s="157"/>
      <c r="M9" s="157"/>
    </row>
    <row r="10" spans="1:13" ht="11.25" customHeight="1" x14ac:dyDescent="0.2">
      <c r="A10" s="1201" t="s">
        <v>341</v>
      </c>
      <c r="B10" s="1202"/>
      <c r="C10" s="1203" t="s">
        <v>342</v>
      </c>
      <c r="D10" s="1203"/>
      <c r="E10" s="1203"/>
      <c r="F10" s="1203"/>
      <c r="G10" s="96" t="s">
        <v>343</v>
      </c>
      <c r="H10" s="97" t="s">
        <v>344</v>
      </c>
      <c r="I10" s="157"/>
      <c r="J10" s="157"/>
      <c r="K10" s="157"/>
      <c r="L10" s="157"/>
      <c r="M10" s="157"/>
    </row>
    <row r="11" spans="1:13" ht="12" customHeight="1" x14ac:dyDescent="0.2">
      <c r="A11" s="250"/>
      <c r="B11" s="226" t="s">
        <v>345</v>
      </c>
      <c r="C11" s="1198"/>
      <c r="D11" s="1199"/>
      <c r="E11" s="1199"/>
      <c r="F11" s="1200"/>
      <c r="G11" s="227"/>
      <c r="H11" s="228"/>
      <c r="I11" s="157"/>
      <c r="J11" s="157"/>
      <c r="K11" s="157"/>
      <c r="L11" s="157"/>
      <c r="M11" s="157"/>
    </row>
    <row r="12" spans="1:13" ht="11.25" customHeight="1" x14ac:dyDescent="0.2">
      <c r="A12" s="250"/>
      <c r="B12" s="226" t="s">
        <v>346</v>
      </c>
      <c r="C12" s="1204" t="s">
        <v>347</v>
      </c>
      <c r="D12" s="1204"/>
      <c r="E12" s="1204"/>
      <c r="F12" s="1204" t="s">
        <v>348</v>
      </c>
      <c r="G12" s="1204"/>
      <c r="H12" s="1204"/>
      <c r="I12" s="157"/>
      <c r="J12" s="157"/>
      <c r="K12" s="157"/>
      <c r="L12" s="157"/>
      <c r="M12" s="157"/>
    </row>
    <row r="13" spans="1:13" ht="12" customHeight="1" x14ac:dyDescent="0.2">
      <c r="A13" s="250"/>
      <c r="B13" s="226" t="s">
        <v>349</v>
      </c>
      <c r="C13" s="1049"/>
      <c r="D13" s="1050"/>
      <c r="E13" s="1051"/>
      <c r="F13" s="1198"/>
      <c r="G13" s="1199"/>
      <c r="H13" s="1200"/>
      <c r="I13" s="157"/>
      <c r="J13" s="157"/>
      <c r="K13" s="157"/>
      <c r="L13" s="157"/>
      <c r="M13" s="157"/>
    </row>
    <row r="14" spans="1:13" ht="11.25" customHeight="1" x14ac:dyDescent="0.2">
      <c r="A14" s="250"/>
      <c r="B14" s="98" t="s">
        <v>350</v>
      </c>
      <c r="C14" s="999" t="s">
        <v>394</v>
      </c>
      <c r="D14" s="999"/>
      <c r="E14" s="999"/>
      <c r="F14" s="999"/>
      <c r="G14" s="999"/>
      <c r="H14" s="99"/>
      <c r="I14" s="157"/>
      <c r="J14" s="157"/>
      <c r="K14" s="157"/>
      <c r="L14" s="157"/>
      <c r="M14" s="157"/>
    </row>
    <row r="15" spans="1:13" ht="9.9499999999999993" customHeight="1" x14ac:dyDescent="0.2">
      <c r="A15" s="1189"/>
      <c r="B15" s="1190"/>
      <c r="C15" s="1190"/>
      <c r="D15" s="1190"/>
      <c r="E15" s="1190"/>
      <c r="F15" s="1190"/>
      <c r="G15" s="1190"/>
      <c r="H15" s="1191"/>
      <c r="I15" s="157"/>
      <c r="J15" s="157"/>
      <c r="K15" s="157"/>
      <c r="L15" s="157"/>
      <c r="M15" s="157"/>
    </row>
    <row r="16" spans="1:13" ht="9.9499999999999993" customHeight="1" x14ac:dyDescent="0.2">
      <c r="A16" s="1192"/>
      <c r="B16" s="1193"/>
      <c r="C16" s="1193"/>
      <c r="D16" s="1193"/>
      <c r="E16" s="1193"/>
      <c r="F16" s="1193"/>
      <c r="G16" s="1193"/>
      <c r="H16" s="1194"/>
      <c r="I16" s="157"/>
      <c r="J16" s="157"/>
      <c r="K16" s="157"/>
      <c r="L16" s="157"/>
      <c r="M16" s="157"/>
    </row>
    <row r="17" spans="1:13" ht="9.9499999999999993" customHeight="1" x14ac:dyDescent="0.2">
      <c r="A17" s="1192"/>
      <c r="B17" s="1193"/>
      <c r="C17" s="1193"/>
      <c r="D17" s="1193"/>
      <c r="E17" s="1193"/>
      <c r="F17" s="1193"/>
      <c r="G17" s="1193"/>
      <c r="H17" s="1194"/>
      <c r="I17" s="157"/>
      <c r="J17" s="157"/>
      <c r="K17" s="157"/>
      <c r="L17" s="157"/>
      <c r="M17" s="157"/>
    </row>
    <row r="18" spans="1:13" ht="9.9499999999999993" customHeight="1" x14ac:dyDescent="0.2">
      <c r="A18" s="1192"/>
      <c r="B18" s="1193"/>
      <c r="C18" s="1193"/>
      <c r="D18" s="1193"/>
      <c r="E18" s="1193"/>
      <c r="F18" s="1193"/>
      <c r="G18" s="1193"/>
      <c r="H18" s="1194"/>
      <c r="I18" s="157"/>
      <c r="J18" s="157"/>
      <c r="K18" s="157"/>
      <c r="L18" s="157"/>
      <c r="M18" s="157"/>
    </row>
    <row r="19" spans="1:13" ht="9.9499999999999993" customHeight="1" x14ac:dyDescent="0.2">
      <c r="A19" s="1192"/>
      <c r="B19" s="1193"/>
      <c r="C19" s="1193"/>
      <c r="D19" s="1193"/>
      <c r="E19" s="1193"/>
      <c r="F19" s="1193"/>
      <c r="G19" s="1193"/>
      <c r="H19" s="1194"/>
      <c r="I19" s="157"/>
      <c r="J19" s="157"/>
      <c r="K19" s="157"/>
      <c r="L19" s="157"/>
      <c r="M19" s="157"/>
    </row>
    <row r="20" spans="1:13" ht="9.9499999999999993" customHeight="1" x14ac:dyDescent="0.2">
      <c r="A20" s="1195"/>
      <c r="B20" s="1196"/>
      <c r="C20" s="1196"/>
      <c r="D20" s="1196"/>
      <c r="E20" s="1196"/>
      <c r="F20" s="1196"/>
      <c r="G20" s="1196"/>
      <c r="H20" s="1197"/>
      <c r="I20" s="157"/>
      <c r="J20" s="157"/>
      <c r="K20" s="157"/>
      <c r="L20" s="157"/>
      <c r="M20" s="157"/>
    </row>
    <row r="21" spans="1:13" ht="11.25" customHeight="1" x14ac:dyDescent="0.2">
      <c r="A21" s="998" t="s">
        <v>115</v>
      </c>
      <c r="B21" s="999"/>
      <c r="C21" s="999"/>
      <c r="D21" s="999"/>
      <c r="E21" s="999"/>
      <c r="F21" s="999"/>
      <c r="G21" s="999"/>
      <c r="H21" s="1000"/>
      <c r="I21" s="157"/>
      <c r="J21" s="157"/>
      <c r="K21" s="157"/>
      <c r="L21" s="157"/>
      <c r="M21" s="157"/>
    </row>
    <row r="22" spans="1:13" ht="12" customHeight="1" x14ac:dyDescent="0.2">
      <c r="A22" s="11"/>
      <c r="B22" s="1187"/>
      <c r="C22" s="1188"/>
      <c r="D22" s="94" t="s">
        <v>448</v>
      </c>
      <c r="E22" s="94" t="s">
        <v>451</v>
      </c>
      <c r="F22" s="66" t="s">
        <v>451</v>
      </c>
      <c r="G22" s="95" t="s">
        <v>456</v>
      </c>
      <c r="H22" s="19" t="s">
        <v>24</v>
      </c>
      <c r="I22" s="157"/>
      <c r="J22" s="157"/>
      <c r="K22" s="157"/>
      <c r="L22" s="157"/>
      <c r="M22" s="157"/>
    </row>
    <row r="23" spans="1:13" ht="12" customHeight="1" x14ac:dyDescent="0.2">
      <c r="A23" s="39" t="s">
        <v>29</v>
      </c>
      <c r="B23" s="1185" t="s">
        <v>30</v>
      </c>
      <c r="C23" s="1186"/>
      <c r="D23" s="39" t="s">
        <v>3</v>
      </c>
      <c r="E23" s="39" t="s">
        <v>25</v>
      </c>
      <c r="F23" s="18" t="s">
        <v>26</v>
      </c>
      <c r="G23" s="93" t="s">
        <v>6</v>
      </c>
      <c r="H23" s="19" t="s">
        <v>28</v>
      </c>
      <c r="I23" s="157"/>
      <c r="J23" s="157"/>
      <c r="K23" s="157"/>
      <c r="L23" s="157"/>
      <c r="M23" s="157"/>
    </row>
    <row r="24" spans="1:13" ht="12" customHeight="1" x14ac:dyDescent="0.2">
      <c r="A24" s="11"/>
      <c r="B24" s="1185"/>
      <c r="C24" s="1186"/>
      <c r="D24" s="39" t="s">
        <v>31</v>
      </c>
      <c r="E24" s="39" t="s">
        <v>94</v>
      </c>
      <c r="F24" s="18" t="s">
        <v>31</v>
      </c>
      <c r="G24" s="93" t="s">
        <v>66</v>
      </c>
      <c r="H24" s="19" t="s">
        <v>33</v>
      </c>
      <c r="I24" s="157"/>
      <c r="J24" s="157"/>
      <c r="K24" s="157"/>
      <c r="L24" s="157"/>
      <c r="M24" s="157"/>
    </row>
    <row r="25" spans="1:13" ht="10.5" customHeight="1" x14ac:dyDescent="0.2">
      <c r="A25" s="7" t="s">
        <v>11</v>
      </c>
      <c r="B25" s="994" t="s">
        <v>12</v>
      </c>
      <c r="C25" s="995"/>
      <c r="D25" s="7" t="s">
        <v>13</v>
      </c>
      <c r="E25" s="7" t="s">
        <v>14</v>
      </c>
      <c r="F25" s="53" t="s">
        <v>15</v>
      </c>
      <c r="G25" s="59" t="s">
        <v>16</v>
      </c>
      <c r="H25" s="52" t="s">
        <v>17</v>
      </c>
      <c r="I25" s="157"/>
      <c r="J25" s="157"/>
      <c r="K25" s="157"/>
      <c r="L25" s="157"/>
      <c r="M25" s="157"/>
    </row>
    <row r="26" spans="1:13" ht="12" customHeight="1" x14ac:dyDescent="0.2">
      <c r="A26" s="56" t="s">
        <v>351</v>
      </c>
      <c r="B26" s="1182" t="s">
        <v>37</v>
      </c>
      <c r="C26" s="1183"/>
      <c r="D26" s="229"/>
      <c r="E26" s="229"/>
      <c r="F26" s="230"/>
      <c r="G26" s="231"/>
      <c r="H26" s="103">
        <f t="shared" ref="H26:H44" si="0">+G26-F26</f>
        <v>0</v>
      </c>
      <c r="I26" s="157"/>
      <c r="J26" s="157"/>
      <c r="K26" s="157"/>
      <c r="L26" s="157"/>
      <c r="M26" s="157"/>
    </row>
    <row r="27" spans="1:13" ht="12" customHeight="1" x14ac:dyDescent="0.2">
      <c r="A27" s="56" t="s">
        <v>352</v>
      </c>
      <c r="B27" s="1182" t="s">
        <v>386</v>
      </c>
      <c r="C27" s="1183"/>
      <c r="D27" s="125">
        <f>SUM(D28:D38)</f>
        <v>0</v>
      </c>
      <c r="E27" s="125">
        <f t="shared" ref="E27:G27" si="1">SUM(E28:E38)</f>
        <v>0</v>
      </c>
      <c r="F27" s="126">
        <f t="shared" si="1"/>
        <v>0</v>
      </c>
      <c r="G27" s="127">
        <f t="shared" si="1"/>
        <v>0</v>
      </c>
      <c r="H27" s="103">
        <f t="shared" si="0"/>
        <v>0</v>
      </c>
      <c r="I27" s="157"/>
      <c r="J27" s="157"/>
      <c r="K27" s="157"/>
      <c r="L27" s="157"/>
      <c r="M27" s="157"/>
    </row>
    <row r="28" spans="1:13" ht="12" customHeight="1" x14ac:dyDescent="0.2">
      <c r="A28" s="56"/>
      <c r="B28" s="1182" t="s">
        <v>353</v>
      </c>
      <c r="C28" s="1183"/>
      <c r="D28" s="229"/>
      <c r="E28" s="229"/>
      <c r="F28" s="230"/>
      <c r="G28" s="231"/>
      <c r="H28" s="103">
        <f t="shared" si="0"/>
        <v>0</v>
      </c>
      <c r="I28" s="157"/>
      <c r="J28" s="157"/>
      <c r="K28" s="157"/>
      <c r="L28" s="157"/>
      <c r="M28" s="157"/>
    </row>
    <row r="29" spans="1:13" ht="12" customHeight="1" x14ac:dyDescent="0.2">
      <c r="A29" s="56"/>
      <c r="B29" s="1182" t="s">
        <v>354</v>
      </c>
      <c r="C29" s="1183"/>
      <c r="D29" s="229"/>
      <c r="E29" s="229"/>
      <c r="F29" s="230"/>
      <c r="G29" s="231"/>
      <c r="H29" s="103">
        <f t="shared" si="0"/>
        <v>0</v>
      </c>
      <c r="I29" s="157"/>
      <c r="J29" s="157"/>
      <c r="K29" s="157"/>
      <c r="L29" s="157"/>
      <c r="M29" s="157"/>
    </row>
    <row r="30" spans="1:13" ht="12" customHeight="1" x14ac:dyDescent="0.2">
      <c r="A30" s="56"/>
      <c r="B30" s="1182" t="s">
        <v>355</v>
      </c>
      <c r="C30" s="1183"/>
      <c r="D30" s="229"/>
      <c r="E30" s="229"/>
      <c r="F30" s="230"/>
      <c r="G30" s="231"/>
      <c r="H30" s="103">
        <f t="shared" si="0"/>
        <v>0</v>
      </c>
      <c r="I30" s="157"/>
      <c r="J30" s="157"/>
      <c r="K30" s="157"/>
      <c r="L30" s="157"/>
      <c r="M30" s="157"/>
    </row>
    <row r="31" spans="1:13" ht="12" customHeight="1" x14ac:dyDescent="0.2">
      <c r="A31" s="56"/>
      <c r="B31" s="1182" t="s">
        <v>356</v>
      </c>
      <c r="C31" s="1183"/>
      <c r="D31" s="229"/>
      <c r="E31" s="229"/>
      <c r="F31" s="230"/>
      <c r="G31" s="231"/>
      <c r="H31" s="103">
        <f t="shared" si="0"/>
        <v>0</v>
      </c>
      <c r="I31" s="157"/>
      <c r="J31" s="157"/>
      <c r="K31" s="157"/>
      <c r="L31" s="157"/>
      <c r="M31" s="157"/>
    </row>
    <row r="32" spans="1:13" ht="12" customHeight="1" x14ac:dyDescent="0.2">
      <c r="A32" s="56"/>
      <c r="B32" s="1182" t="s">
        <v>357</v>
      </c>
      <c r="C32" s="1183"/>
      <c r="D32" s="229"/>
      <c r="E32" s="229"/>
      <c r="F32" s="230"/>
      <c r="G32" s="231"/>
      <c r="H32" s="103">
        <f t="shared" si="0"/>
        <v>0</v>
      </c>
      <c r="I32" s="157"/>
      <c r="J32" s="157"/>
      <c r="K32" s="157"/>
      <c r="L32" s="157"/>
      <c r="M32" s="157"/>
    </row>
    <row r="33" spans="1:13" ht="12" customHeight="1" x14ac:dyDescent="0.2">
      <c r="A33" s="56"/>
      <c r="B33" s="1182" t="s">
        <v>358</v>
      </c>
      <c r="C33" s="1183"/>
      <c r="D33" s="229"/>
      <c r="E33" s="229"/>
      <c r="F33" s="230"/>
      <c r="G33" s="231"/>
      <c r="H33" s="103">
        <f t="shared" si="0"/>
        <v>0</v>
      </c>
      <c r="I33" s="157"/>
      <c r="J33" s="157"/>
      <c r="K33" s="157"/>
      <c r="L33" s="157"/>
      <c r="M33" s="157"/>
    </row>
    <row r="34" spans="1:13" ht="12" customHeight="1" x14ac:dyDescent="0.2">
      <c r="A34" s="56"/>
      <c r="B34" s="1182" t="s">
        <v>359</v>
      </c>
      <c r="C34" s="1183"/>
      <c r="D34" s="229"/>
      <c r="E34" s="229"/>
      <c r="F34" s="230"/>
      <c r="G34" s="231"/>
      <c r="H34" s="103">
        <f t="shared" si="0"/>
        <v>0</v>
      </c>
      <c r="I34" s="157"/>
      <c r="J34" s="157"/>
      <c r="K34" s="157"/>
      <c r="L34" s="157"/>
      <c r="M34" s="157"/>
    </row>
    <row r="35" spans="1:13" ht="12" customHeight="1" x14ac:dyDescent="0.2">
      <c r="A35" s="56"/>
      <c r="B35" s="1182" t="s">
        <v>360</v>
      </c>
      <c r="C35" s="1183"/>
      <c r="D35" s="229"/>
      <c r="E35" s="229"/>
      <c r="F35" s="230"/>
      <c r="G35" s="231"/>
      <c r="H35" s="103">
        <f t="shared" si="0"/>
        <v>0</v>
      </c>
      <c r="I35" s="157"/>
      <c r="J35" s="157"/>
      <c r="K35" s="157"/>
      <c r="L35" s="157"/>
      <c r="M35" s="157"/>
    </row>
    <row r="36" spans="1:13" ht="12" customHeight="1" x14ac:dyDescent="0.2">
      <c r="A36" s="56"/>
      <c r="B36" s="1182" t="s">
        <v>361</v>
      </c>
      <c r="C36" s="1183"/>
      <c r="D36" s="229"/>
      <c r="E36" s="229"/>
      <c r="F36" s="230"/>
      <c r="G36" s="231"/>
      <c r="H36" s="103">
        <f t="shared" si="0"/>
        <v>0</v>
      </c>
      <c r="I36" s="157"/>
      <c r="J36" s="157"/>
      <c r="K36" s="157"/>
      <c r="L36" s="157"/>
      <c r="M36" s="157"/>
    </row>
    <row r="37" spans="1:13" ht="12" customHeight="1" x14ac:dyDescent="0.2">
      <c r="A37" s="56"/>
      <c r="B37" s="1182" t="s">
        <v>362</v>
      </c>
      <c r="C37" s="1183"/>
      <c r="D37" s="229"/>
      <c r="E37" s="229"/>
      <c r="F37" s="230"/>
      <c r="G37" s="231"/>
      <c r="H37" s="103">
        <f t="shared" si="0"/>
        <v>0</v>
      </c>
      <c r="I37" s="157"/>
      <c r="J37" s="157"/>
      <c r="K37" s="157"/>
      <c r="L37" s="157"/>
      <c r="M37" s="157"/>
    </row>
    <row r="38" spans="1:13" ht="12" customHeight="1" x14ac:dyDescent="0.2">
      <c r="A38" s="56"/>
      <c r="B38" s="1182" t="s">
        <v>454</v>
      </c>
      <c r="C38" s="1183"/>
      <c r="D38" s="229"/>
      <c r="E38" s="229"/>
      <c r="F38" s="230"/>
      <c r="G38" s="231"/>
      <c r="H38" s="103"/>
      <c r="I38" s="157"/>
      <c r="J38" s="157"/>
      <c r="K38" s="157"/>
      <c r="L38" s="157"/>
      <c r="M38" s="157"/>
    </row>
    <row r="39" spans="1:13" ht="12" customHeight="1" x14ac:dyDescent="0.2">
      <c r="A39" s="56" t="s">
        <v>39</v>
      </c>
      <c r="B39" s="1182" t="s">
        <v>40</v>
      </c>
      <c r="C39" s="1183"/>
      <c r="D39" s="229"/>
      <c r="E39" s="229"/>
      <c r="F39" s="230"/>
      <c r="G39" s="231"/>
      <c r="H39" s="103">
        <f t="shared" si="0"/>
        <v>0</v>
      </c>
      <c r="I39" s="157"/>
      <c r="J39" s="157"/>
      <c r="K39" s="157"/>
      <c r="L39" s="157"/>
      <c r="M39" s="157"/>
    </row>
    <row r="40" spans="1:13" ht="12" customHeight="1" x14ac:dyDescent="0.2">
      <c r="A40" s="56" t="s">
        <v>41</v>
      </c>
      <c r="B40" s="1182" t="s">
        <v>42</v>
      </c>
      <c r="C40" s="1183"/>
      <c r="D40" s="229"/>
      <c r="E40" s="229"/>
      <c r="F40" s="230"/>
      <c r="G40" s="231"/>
      <c r="H40" s="103">
        <f t="shared" si="0"/>
        <v>0</v>
      </c>
      <c r="I40" s="157"/>
      <c r="J40" s="157"/>
      <c r="K40" s="157"/>
      <c r="L40" s="157"/>
      <c r="M40" s="157"/>
    </row>
    <row r="41" spans="1:13" ht="12" customHeight="1" x14ac:dyDescent="0.2">
      <c r="A41" s="56" t="s">
        <v>43</v>
      </c>
      <c r="B41" s="1182" t="s">
        <v>44</v>
      </c>
      <c r="C41" s="1183"/>
      <c r="D41" s="229"/>
      <c r="E41" s="229"/>
      <c r="F41" s="230"/>
      <c r="G41" s="231"/>
      <c r="H41" s="103">
        <f t="shared" si="0"/>
        <v>0</v>
      </c>
      <c r="I41" s="157"/>
      <c r="J41" s="157"/>
      <c r="K41" s="157"/>
      <c r="L41" s="157"/>
      <c r="M41" s="157"/>
    </row>
    <row r="42" spans="1:13" ht="12" customHeight="1" x14ac:dyDescent="0.2">
      <c r="A42" s="56" t="s">
        <v>45</v>
      </c>
      <c r="B42" s="1182" t="s">
        <v>116</v>
      </c>
      <c r="C42" s="1183"/>
      <c r="D42" s="229"/>
      <c r="E42" s="229"/>
      <c r="F42" s="230"/>
      <c r="G42" s="231"/>
      <c r="H42" s="103">
        <f t="shared" si="0"/>
        <v>0</v>
      </c>
      <c r="I42" s="157"/>
      <c r="J42" s="157"/>
      <c r="K42" s="157"/>
      <c r="L42" s="157"/>
      <c r="M42" s="157"/>
    </row>
    <row r="43" spans="1:13" ht="12" customHeight="1" x14ac:dyDescent="0.2">
      <c r="A43" s="56" t="s">
        <v>47</v>
      </c>
      <c r="B43" s="1182" t="s">
        <v>48</v>
      </c>
      <c r="C43" s="1183"/>
      <c r="D43" s="229"/>
      <c r="E43" s="229"/>
      <c r="F43" s="230"/>
      <c r="G43" s="231"/>
      <c r="H43" s="103">
        <f t="shared" si="0"/>
        <v>0</v>
      </c>
      <c r="I43" s="157"/>
      <c r="J43" s="157"/>
      <c r="K43" s="157"/>
      <c r="L43" s="157"/>
      <c r="M43" s="157"/>
    </row>
    <row r="44" spans="1:13" ht="12" customHeight="1" x14ac:dyDescent="0.2">
      <c r="A44" s="56" t="s">
        <v>119</v>
      </c>
      <c r="B44" s="1182" t="s">
        <v>120</v>
      </c>
      <c r="C44" s="1183"/>
      <c r="D44" s="229"/>
      <c r="E44" s="229"/>
      <c r="F44" s="230"/>
      <c r="G44" s="231"/>
      <c r="H44" s="103">
        <f t="shared" si="0"/>
        <v>0</v>
      </c>
      <c r="I44" s="157"/>
      <c r="J44" s="157"/>
      <c r="K44" s="157"/>
      <c r="L44" s="157"/>
      <c r="M44" s="157"/>
    </row>
    <row r="45" spans="1:13" ht="12" customHeight="1" x14ac:dyDescent="0.2">
      <c r="A45" s="846" t="s">
        <v>0</v>
      </c>
      <c r="B45" s="1184"/>
      <c r="C45" s="847"/>
      <c r="D45" s="100">
        <f>(D26+D27)+SUM(D39:D44)</f>
        <v>0</v>
      </c>
      <c r="E45" s="100">
        <f>(E26+E27)+SUM(E39:E44)</f>
        <v>0</v>
      </c>
      <c r="F45" s="101">
        <f>(F26+F27)+SUM(F39:F44)</f>
        <v>0</v>
      </c>
      <c r="G45" s="102">
        <f>(G26+G27)+SUM(G39:G44)</f>
        <v>0</v>
      </c>
      <c r="H45" s="103">
        <f>(H26+H27)+SUM(H39:H44)</f>
        <v>0</v>
      </c>
      <c r="I45" s="157"/>
      <c r="J45" s="157"/>
      <c r="K45" s="157"/>
      <c r="L45" s="157"/>
      <c r="M45" s="157"/>
    </row>
    <row r="46" spans="1:13" ht="11.25" customHeight="1" x14ac:dyDescent="0.2">
      <c r="A46" s="998" t="s">
        <v>363</v>
      </c>
      <c r="B46" s="999"/>
      <c r="C46" s="999"/>
      <c r="D46" s="999"/>
      <c r="E46" s="999"/>
      <c r="F46" s="999"/>
      <c r="G46" s="999"/>
      <c r="H46" s="1000"/>
      <c r="I46" s="157"/>
      <c r="J46" s="157"/>
      <c r="K46" s="157"/>
      <c r="L46" s="157"/>
      <c r="M46" s="157"/>
    </row>
    <row r="47" spans="1:13" ht="12" customHeight="1" x14ac:dyDescent="0.2">
      <c r="A47" s="39"/>
      <c r="B47" s="1187"/>
      <c r="C47" s="1188"/>
      <c r="D47" s="94" t="s">
        <v>448</v>
      </c>
      <c r="E47" s="94" t="s">
        <v>451</v>
      </c>
      <c r="F47" s="66" t="s">
        <v>451</v>
      </c>
      <c r="G47" s="95" t="s">
        <v>456</v>
      </c>
      <c r="H47" s="19" t="s">
        <v>24</v>
      </c>
      <c r="I47" s="157"/>
      <c r="J47" s="157"/>
      <c r="K47" s="157"/>
      <c r="L47" s="157"/>
      <c r="M47" s="157"/>
    </row>
    <row r="48" spans="1:13" ht="12" customHeight="1" x14ac:dyDescent="0.2">
      <c r="A48" s="39" t="s">
        <v>2</v>
      </c>
      <c r="B48" s="1185" t="s">
        <v>64</v>
      </c>
      <c r="C48" s="1186"/>
      <c r="D48" s="39" t="s">
        <v>3</v>
      </c>
      <c r="E48" s="39" t="s">
        <v>25</v>
      </c>
      <c r="F48" s="18" t="s">
        <v>26</v>
      </c>
      <c r="G48" s="93" t="s">
        <v>6</v>
      </c>
      <c r="H48" s="19" t="s">
        <v>28</v>
      </c>
      <c r="I48" s="157"/>
      <c r="J48" s="157"/>
      <c r="K48" s="157"/>
      <c r="L48" s="157"/>
      <c r="M48" s="157"/>
    </row>
    <row r="49" spans="1:13" ht="12" customHeight="1" x14ac:dyDescent="0.2">
      <c r="A49" s="39"/>
      <c r="B49" s="1185"/>
      <c r="C49" s="1186"/>
      <c r="D49" s="39" t="s">
        <v>430</v>
      </c>
      <c r="E49" s="39" t="s">
        <v>4</v>
      </c>
      <c r="F49" s="18" t="s">
        <v>430</v>
      </c>
      <c r="G49" s="93" t="s">
        <v>66</v>
      </c>
      <c r="H49" s="19" t="s">
        <v>33</v>
      </c>
      <c r="I49" s="157"/>
      <c r="J49" s="157"/>
      <c r="K49" s="157"/>
      <c r="L49" s="157"/>
      <c r="M49" s="157"/>
    </row>
    <row r="50" spans="1:13" ht="10.5" customHeight="1" x14ac:dyDescent="0.2">
      <c r="A50" s="7" t="s">
        <v>11</v>
      </c>
      <c r="B50" s="994" t="s">
        <v>12</v>
      </c>
      <c r="C50" s="995"/>
      <c r="D50" s="7" t="s">
        <v>13</v>
      </c>
      <c r="E50" s="7" t="s">
        <v>14</v>
      </c>
      <c r="F50" s="53" t="s">
        <v>15</v>
      </c>
      <c r="G50" s="59" t="s">
        <v>16</v>
      </c>
      <c r="H50" s="52" t="s">
        <v>17</v>
      </c>
      <c r="I50" s="157"/>
      <c r="J50" s="157"/>
      <c r="K50" s="157"/>
      <c r="L50" s="157"/>
      <c r="M50" s="157"/>
    </row>
    <row r="51" spans="1:13" ht="12" customHeight="1" x14ac:dyDescent="0.2">
      <c r="A51" s="56" t="s">
        <v>34</v>
      </c>
      <c r="B51" s="1182" t="s">
        <v>345</v>
      </c>
      <c r="C51" s="1183"/>
      <c r="D51" s="229"/>
      <c r="E51" s="229"/>
      <c r="F51" s="230"/>
      <c r="G51" s="231"/>
      <c r="H51" s="103">
        <f>+G51-F51</f>
        <v>0</v>
      </c>
      <c r="I51" s="157"/>
      <c r="J51" s="157"/>
      <c r="K51" s="157"/>
      <c r="L51" s="157"/>
      <c r="M51" s="157"/>
    </row>
    <row r="52" spans="1:13" ht="12" customHeight="1" x14ac:dyDescent="0.2">
      <c r="A52" s="56" t="s">
        <v>39</v>
      </c>
      <c r="B52" s="1182" t="s">
        <v>346</v>
      </c>
      <c r="C52" s="1183"/>
      <c r="D52" s="229"/>
      <c r="E52" s="229"/>
      <c r="F52" s="230"/>
      <c r="G52" s="231"/>
      <c r="H52" s="103">
        <f>+G52-F52</f>
        <v>0</v>
      </c>
      <c r="I52" s="157"/>
      <c r="J52" s="157"/>
      <c r="K52" s="157"/>
      <c r="L52" s="157"/>
      <c r="M52" s="157"/>
    </row>
    <row r="53" spans="1:13" ht="12" customHeight="1" x14ac:dyDescent="0.2">
      <c r="A53" s="56" t="s">
        <v>41</v>
      </c>
      <c r="B53" s="1182" t="s">
        <v>364</v>
      </c>
      <c r="C53" s="1183"/>
      <c r="D53" s="229"/>
      <c r="E53" s="229"/>
      <c r="F53" s="230"/>
      <c r="G53" s="231"/>
      <c r="H53" s="103">
        <f>+G53-F53</f>
        <v>0</v>
      </c>
      <c r="I53" s="157"/>
      <c r="J53" s="157"/>
      <c r="K53" s="157"/>
      <c r="L53" s="157"/>
      <c r="M53" s="157"/>
    </row>
    <row r="54" spans="1:13" ht="12" customHeight="1" x14ac:dyDescent="0.2">
      <c r="A54" s="56" t="s">
        <v>43</v>
      </c>
      <c r="B54" s="1182" t="s">
        <v>365</v>
      </c>
      <c r="C54" s="1183"/>
      <c r="D54" s="229"/>
      <c r="E54" s="229"/>
      <c r="F54" s="230"/>
      <c r="G54" s="231"/>
      <c r="H54" s="103">
        <f>+G54-F54</f>
        <v>0</v>
      </c>
      <c r="I54" s="157"/>
      <c r="J54" s="157"/>
      <c r="K54" s="157"/>
      <c r="L54" s="157"/>
      <c r="M54" s="157"/>
    </row>
    <row r="55" spans="1:13" ht="12" customHeight="1" x14ac:dyDescent="0.2">
      <c r="A55" s="846" t="s">
        <v>0</v>
      </c>
      <c r="B55" s="1184"/>
      <c r="C55" s="847"/>
      <c r="D55" s="100">
        <f>SUM(D51:D54)</f>
        <v>0</v>
      </c>
      <c r="E55" s="100">
        <f>SUM(E51:E54)</f>
        <v>0</v>
      </c>
      <c r="F55" s="101">
        <f>SUM(F51:F54)</f>
        <v>0</v>
      </c>
      <c r="G55" s="102">
        <f>SUM(G51:G54)</f>
        <v>0</v>
      </c>
      <c r="H55" s="103">
        <f>SUM(H51:H54)</f>
        <v>0</v>
      </c>
      <c r="I55" s="157"/>
      <c r="J55" s="157"/>
      <c r="K55" s="157"/>
      <c r="L55" s="157"/>
      <c r="M55" s="157"/>
    </row>
    <row r="56" spans="1:13" ht="11.25" customHeight="1" x14ac:dyDescent="0.2">
      <c r="A56" s="998" t="s">
        <v>121</v>
      </c>
      <c r="B56" s="999"/>
      <c r="C56" s="999"/>
      <c r="D56" s="999"/>
      <c r="E56" s="999"/>
      <c r="F56" s="999"/>
      <c r="G56" s="999"/>
      <c r="H56" s="1000"/>
      <c r="I56" s="157"/>
      <c r="J56" s="157"/>
      <c r="K56" s="157"/>
      <c r="L56" s="157"/>
      <c r="M56" s="157"/>
    </row>
    <row r="57" spans="1:13" ht="11.25" customHeight="1" x14ac:dyDescent="0.2">
      <c r="A57" s="39"/>
      <c r="B57" s="1185"/>
      <c r="C57" s="1186"/>
      <c r="D57" s="5" t="s">
        <v>133</v>
      </c>
      <c r="E57" s="47" t="s">
        <v>451</v>
      </c>
      <c r="F57" s="6" t="s">
        <v>366</v>
      </c>
      <c r="G57" s="104" t="s">
        <v>456</v>
      </c>
      <c r="H57" s="8" t="s">
        <v>98</v>
      </c>
      <c r="I57" s="157"/>
      <c r="J57" s="157"/>
      <c r="K57" s="157"/>
      <c r="L57" s="157"/>
      <c r="M57" s="157"/>
    </row>
    <row r="58" spans="1:13" ht="11.25" customHeight="1" x14ac:dyDescent="0.2">
      <c r="A58" s="39" t="s">
        <v>2</v>
      </c>
      <c r="B58" s="1185" t="s">
        <v>64</v>
      </c>
      <c r="C58" s="1186"/>
      <c r="D58" s="79" t="s">
        <v>457</v>
      </c>
      <c r="E58" s="5" t="s">
        <v>99</v>
      </c>
      <c r="F58" s="375" t="s">
        <v>464</v>
      </c>
      <c r="G58" s="28" t="s">
        <v>99</v>
      </c>
      <c r="H58" s="133" t="s">
        <v>367</v>
      </c>
      <c r="I58" s="157"/>
      <c r="J58" s="157"/>
      <c r="K58" s="157"/>
      <c r="L58" s="157"/>
      <c r="M58" s="157"/>
    </row>
    <row r="59" spans="1:13" ht="10.5" customHeight="1" x14ac:dyDescent="0.2">
      <c r="A59" s="7" t="s">
        <v>11</v>
      </c>
      <c r="B59" s="994" t="s">
        <v>12</v>
      </c>
      <c r="C59" s="995"/>
      <c r="D59" s="7" t="s">
        <v>13</v>
      </c>
      <c r="E59" s="7" t="s">
        <v>14</v>
      </c>
      <c r="F59" s="53" t="s">
        <v>15</v>
      </c>
      <c r="G59" s="59" t="s">
        <v>16</v>
      </c>
      <c r="H59" s="52" t="s">
        <v>17</v>
      </c>
      <c r="I59" s="157"/>
      <c r="J59" s="157"/>
      <c r="K59" s="157"/>
      <c r="L59" s="157"/>
      <c r="M59" s="157"/>
    </row>
    <row r="60" spans="1:13" ht="12" customHeight="1" x14ac:dyDescent="0.2">
      <c r="A60" s="56" t="s">
        <v>122</v>
      </c>
      <c r="B60" s="1182" t="s">
        <v>373</v>
      </c>
      <c r="C60" s="1183"/>
      <c r="D60" s="229"/>
      <c r="E60" s="229"/>
      <c r="F60" s="230"/>
      <c r="G60" s="231"/>
      <c r="H60" s="103">
        <f>G60-E60</f>
        <v>0</v>
      </c>
      <c r="I60" s="157"/>
      <c r="J60" s="157"/>
      <c r="K60" s="157"/>
      <c r="L60" s="157"/>
      <c r="M60" s="157"/>
    </row>
    <row r="61" spans="1:13" ht="12" customHeight="1" x14ac:dyDescent="0.2">
      <c r="A61" s="56" t="s">
        <v>395</v>
      </c>
      <c r="B61" s="1182" t="s">
        <v>374</v>
      </c>
      <c r="C61" s="1183"/>
      <c r="D61" s="229"/>
      <c r="E61" s="229"/>
      <c r="F61" s="230"/>
      <c r="G61" s="231"/>
      <c r="H61" s="103">
        <f>G61-E61</f>
        <v>0</v>
      </c>
      <c r="I61" s="157"/>
      <c r="J61" s="157"/>
      <c r="K61" s="157"/>
      <c r="L61" s="157"/>
      <c r="M61" s="157"/>
    </row>
    <row r="62" spans="1:13" ht="12" customHeight="1" x14ac:dyDescent="0.2">
      <c r="A62" s="846" t="s">
        <v>0</v>
      </c>
      <c r="B62" s="1184"/>
      <c r="C62" s="847"/>
      <c r="D62" s="125">
        <f>SUM(D60:D61)</f>
        <v>0</v>
      </c>
      <c r="E62" s="125">
        <f t="shared" ref="E62:G62" si="2">SUM(E60:E61)</f>
        <v>0</v>
      </c>
      <c r="F62" s="126">
        <f t="shared" si="2"/>
        <v>0</v>
      </c>
      <c r="G62" s="127">
        <f t="shared" si="2"/>
        <v>0</v>
      </c>
      <c r="H62" s="103">
        <f>SUM(H60:H61)</f>
        <v>0</v>
      </c>
      <c r="I62" s="157"/>
      <c r="J62" s="157"/>
      <c r="K62" s="157"/>
      <c r="L62" s="157"/>
      <c r="M62" s="157"/>
    </row>
    <row r="63" spans="1:13" ht="9" customHeight="1" x14ac:dyDescent="0.2">
      <c r="A63" s="20" t="s">
        <v>368</v>
      </c>
      <c r="I63" s="157"/>
      <c r="J63" s="157"/>
      <c r="K63" s="157"/>
      <c r="L63" s="157"/>
      <c r="M63" s="157"/>
    </row>
  </sheetData>
  <mergeCells count="66">
    <mergeCell ref="A4:H4"/>
    <mergeCell ref="A5:C5"/>
    <mergeCell ref="E5:G5"/>
    <mergeCell ref="A6:C6"/>
    <mergeCell ref="E6:G6"/>
    <mergeCell ref="A1:D1"/>
    <mergeCell ref="E1:H1"/>
    <mergeCell ref="A2:D2"/>
    <mergeCell ref="E2:H2"/>
    <mergeCell ref="A3:D3"/>
    <mergeCell ref="E3:H3"/>
    <mergeCell ref="C13:E13"/>
    <mergeCell ref="F13:H13"/>
    <mergeCell ref="C14:G14"/>
    <mergeCell ref="A7:C7"/>
    <mergeCell ref="E7:H8"/>
    <mergeCell ref="A8:C8"/>
    <mergeCell ref="A9:H9"/>
    <mergeCell ref="A10:B10"/>
    <mergeCell ref="C10:F10"/>
    <mergeCell ref="C11:F11"/>
    <mergeCell ref="C12:E12"/>
    <mergeCell ref="F12:H12"/>
    <mergeCell ref="A15:H20"/>
    <mergeCell ref="B28:C28"/>
    <mergeCell ref="A21:H21"/>
    <mergeCell ref="B22:C22"/>
    <mergeCell ref="B23:C23"/>
    <mergeCell ref="B24:C24"/>
    <mergeCell ref="B25:C25"/>
    <mergeCell ref="B26:C26"/>
    <mergeCell ref="B27:C27"/>
    <mergeCell ref="B41:C41"/>
    <mergeCell ref="B29:C29"/>
    <mergeCell ref="B30:C30"/>
    <mergeCell ref="B31:C31"/>
    <mergeCell ref="B32:C32"/>
    <mergeCell ref="B33:C33"/>
    <mergeCell ref="B34:C34"/>
    <mergeCell ref="B35:C35"/>
    <mergeCell ref="B36:C36"/>
    <mergeCell ref="B37:C37"/>
    <mergeCell ref="B39:C39"/>
    <mergeCell ref="B40:C40"/>
    <mergeCell ref="B38:C38"/>
    <mergeCell ref="B53:C53"/>
    <mergeCell ref="B42:C42"/>
    <mergeCell ref="B43:C43"/>
    <mergeCell ref="B44:C44"/>
    <mergeCell ref="A45:C45"/>
    <mergeCell ref="A46:H46"/>
    <mergeCell ref="B47:C47"/>
    <mergeCell ref="B48:C48"/>
    <mergeCell ref="B49:C49"/>
    <mergeCell ref="B50:C50"/>
    <mergeCell ref="B51:C51"/>
    <mergeCell ref="B52:C52"/>
    <mergeCell ref="B60:C60"/>
    <mergeCell ref="A62:C62"/>
    <mergeCell ref="B54:C54"/>
    <mergeCell ref="A55:C55"/>
    <mergeCell ref="A56:H56"/>
    <mergeCell ref="B57:C57"/>
    <mergeCell ref="B58:C58"/>
    <mergeCell ref="B59:C59"/>
    <mergeCell ref="B61:C61"/>
  </mergeCells>
  <printOptions horizontalCentered="1"/>
  <pageMargins left="0.35" right="0.35" top="0.35" bottom="0.35" header="0" footer="0"/>
  <pageSetup orientation="portrait" r:id="rId1"/>
  <headerFooter alignWithMargins="0"/>
  <ignoredErrors>
    <ignoredError sqref="A25:H25 A50:H50 A51:A54 A59:A61 D59:H59" numberStoredAsText="1"/>
    <ignoredError sqref="E58" twoDigitTextYear="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10983-5861-4F66-B8B3-95DAE5BD5F84}">
  <sheetPr transitionEntry="1">
    <tabColor rgb="FF00B0F0"/>
    <pageSetUpPr fitToPage="1"/>
  </sheetPr>
  <dimension ref="A1:L58"/>
  <sheetViews>
    <sheetView showZeros="0" zoomScale="110" zoomScaleNormal="110" zoomScaleSheetLayoutView="100" workbookViewId="0">
      <selection activeCell="D27" sqref="D27"/>
    </sheetView>
  </sheetViews>
  <sheetFormatPr defaultColWidth="8.7109375" defaultRowHeight="12.75" x14ac:dyDescent="0.2"/>
  <cols>
    <col min="1" max="1" width="10.140625" style="577" customWidth="1"/>
    <col min="2" max="2" width="27.85546875" style="577" customWidth="1"/>
    <col min="3" max="3" width="13.85546875" style="577" customWidth="1"/>
    <col min="4" max="4" width="13.5703125" style="577" customWidth="1"/>
    <col min="5" max="5" width="13.28515625" style="577" customWidth="1"/>
    <col min="6" max="6" width="13.5703125" style="577" customWidth="1"/>
    <col min="7" max="7" width="12.5703125" style="577" customWidth="1"/>
    <col min="8" max="16384" width="8.7109375" style="577"/>
  </cols>
  <sheetData>
    <row r="1" spans="1:12" ht="15.75" customHeight="1" x14ac:dyDescent="0.25">
      <c r="A1" s="1234"/>
      <c r="B1" s="1235"/>
      <c r="C1" s="1236"/>
      <c r="D1" s="907"/>
      <c r="E1" s="907"/>
      <c r="F1" s="907"/>
      <c r="G1" s="907"/>
      <c r="H1" s="576"/>
      <c r="I1" s="576"/>
      <c r="J1" s="576"/>
      <c r="K1" s="576"/>
      <c r="L1" s="576"/>
    </row>
    <row r="2" spans="1:12" ht="15.75" x14ac:dyDescent="0.25">
      <c r="A2" s="908"/>
      <c r="B2" s="909"/>
      <c r="C2" s="910"/>
      <c r="D2" s="911" t="s">
        <v>466</v>
      </c>
      <c r="E2" s="912"/>
      <c r="F2" s="912"/>
      <c r="G2" s="913"/>
      <c r="H2" s="576"/>
      <c r="I2" s="576"/>
      <c r="J2" s="576"/>
      <c r="K2" s="576"/>
      <c r="L2" s="576"/>
    </row>
    <row r="3" spans="1:12" ht="15.75" x14ac:dyDescent="0.25">
      <c r="A3" s="917" t="s">
        <v>455</v>
      </c>
      <c r="B3" s="918"/>
      <c r="C3" s="918"/>
      <c r="D3" s="914"/>
      <c r="E3" s="915"/>
      <c r="F3" s="915"/>
      <c r="G3" s="916"/>
      <c r="H3" s="576"/>
      <c r="I3" s="576"/>
      <c r="J3" s="576"/>
      <c r="K3" s="576"/>
      <c r="L3" s="576"/>
    </row>
    <row r="4" spans="1:12" ht="4.5" customHeight="1" x14ac:dyDescent="0.2">
      <c r="A4" s="919"/>
      <c r="B4" s="920"/>
      <c r="C4" s="920"/>
      <c r="D4" s="920"/>
      <c r="E4" s="920"/>
      <c r="F4" s="920"/>
      <c r="G4" s="921"/>
      <c r="H4" s="576"/>
      <c r="I4" s="576"/>
      <c r="J4" s="576"/>
      <c r="K4" s="576"/>
      <c r="L4" s="576"/>
    </row>
    <row r="5" spans="1:12" ht="9.75" customHeight="1" x14ac:dyDescent="0.2">
      <c r="A5" s="922" t="s">
        <v>6</v>
      </c>
      <c r="B5" s="922"/>
      <c r="C5" s="616" t="s">
        <v>7</v>
      </c>
      <c r="D5" s="922" t="s">
        <v>9</v>
      </c>
      <c r="E5" s="922"/>
      <c r="F5" s="922"/>
      <c r="G5" s="583" t="s">
        <v>7</v>
      </c>
      <c r="H5" s="576"/>
      <c r="I5" s="576"/>
      <c r="J5" s="576"/>
      <c r="K5" s="576"/>
      <c r="L5" s="576"/>
    </row>
    <row r="6" spans="1:12" ht="15" customHeight="1" x14ac:dyDescent="0.2">
      <c r="A6" s="923" t="s">
        <v>597</v>
      </c>
      <c r="B6" s="924"/>
      <c r="C6" s="383" t="s">
        <v>499</v>
      </c>
      <c r="D6" s="923" t="s">
        <v>610</v>
      </c>
      <c r="E6" s="925"/>
      <c r="F6" s="924"/>
      <c r="G6" s="383" t="s">
        <v>611</v>
      </c>
      <c r="H6" s="576"/>
      <c r="I6" s="576"/>
      <c r="J6" s="576"/>
      <c r="K6" s="576"/>
      <c r="L6" s="576"/>
    </row>
    <row r="7" spans="1:12" ht="15" customHeight="1" x14ac:dyDescent="0.2">
      <c r="A7" s="880" t="s">
        <v>91</v>
      </c>
      <c r="B7" s="881"/>
      <c r="C7" s="881"/>
      <c r="D7" s="881"/>
      <c r="E7" s="881"/>
      <c r="F7" s="881"/>
      <c r="G7" s="882"/>
      <c r="H7" s="576"/>
      <c r="I7" s="576"/>
      <c r="J7" s="576"/>
      <c r="K7" s="576"/>
      <c r="L7" s="576"/>
    </row>
    <row r="8" spans="1:12" ht="15" customHeight="1" x14ac:dyDescent="0.2">
      <c r="A8" s="1225" t="s">
        <v>609</v>
      </c>
      <c r="B8" s="1226"/>
      <c r="C8" s="1226"/>
      <c r="D8" s="1226"/>
      <c r="E8" s="1226"/>
      <c r="F8" s="1226"/>
      <c r="G8" s="1227"/>
      <c r="H8" s="576"/>
      <c r="I8" s="576"/>
      <c r="J8" s="576"/>
      <c r="K8" s="576"/>
      <c r="L8" s="576"/>
    </row>
    <row r="9" spans="1:12" ht="15" customHeight="1" x14ac:dyDescent="0.2">
      <c r="A9" s="1228"/>
      <c r="B9" s="1229"/>
      <c r="C9" s="1229"/>
      <c r="D9" s="1229"/>
      <c r="E9" s="1229"/>
      <c r="F9" s="1229"/>
      <c r="G9" s="1230"/>
      <c r="H9" s="576"/>
      <c r="I9" s="576"/>
      <c r="J9" s="576"/>
      <c r="K9" s="576"/>
      <c r="L9" s="576"/>
    </row>
    <row r="10" spans="1:12" ht="15" customHeight="1" x14ac:dyDescent="0.2">
      <c r="A10" s="1228"/>
      <c r="B10" s="1229"/>
      <c r="C10" s="1229"/>
      <c r="D10" s="1229"/>
      <c r="E10" s="1229"/>
      <c r="F10" s="1229"/>
      <c r="G10" s="1230"/>
      <c r="H10" s="576"/>
      <c r="I10" s="576"/>
      <c r="J10" s="576"/>
      <c r="K10" s="576"/>
      <c r="L10" s="576"/>
    </row>
    <row r="11" spans="1:12" ht="15" customHeight="1" x14ac:dyDescent="0.2">
      <c r="A11" s="1228"/>
      <c r="B11" s="1229"/>
      <c r="C11" s="1229"/>
      <c r="D11" s="1229"/>
      <c r="E11" s="1229"/>
      <c r="F11" s="1229"/>
      <c r="G11" s="1230"/>
      <c r="H11" s="576"/>
      <c r="I11" s="576"/>
      <c r="J11" s="576"/>
      <c r="K11" s="576"/>
      <c r="L11" s="576"/>
    </row>
    <row r="12" spans="1:12" ht="76.5" customHeight="1" x14ac:dyDescent="0.2">
      <c r="A12" s="1231"/>
      <c r="B12" s="1232"/>
      <c r="C12" s="1232"/>
      <c r="D12" s="1232"/>
      <c r="E12" s="1232"/>
      <c r="F12" s="1232"/>
      <c r="G12" s="1233"/>
      <c r="H12" s="576"/>
      <c r="I12" s="576"/>
      <c r="J12" s="576"/>
      <c r="K12" s="576"/>
      <c r="L12" s="576"/>
    </row>
    <row r="13" spans="1:12" ht="15" customHeight="1" x14ac:dyDescent="0.2">
      <c r="A13" s="880" t="s">
        <v>90</v>
      </c>
      <c r="B13" s="881"/>
      <c r="C13" s="881"/>
      <c r="D13" s="881"/>
      <c r="E13" s="881"/>
      <c r="F13" s="881"/>
      <c r="G13" s="882"/>
      <c r="H13" s="576"/>
      <c r="I13" s="576"/>
      <c r="J13" s="576"/>
      <c r="K13" s="576"/>
      <c r="L13" s="576"/>
    </row>
    <row r="14" spans="1:12" ht="15" customHeight="1" x14ac:dyDescent="0.2">
      <c r="A14" s="1205" t="s">
        <v>612</v>
      </c>
      <c r="B14" s="1206"/>
      <c r="C14" s="1206"/>
      <c r="D14" s="1206"/>
      <c r="E14" s="1206"/>
      <c r="F14" s="1206"/>
      <c r="G14" s="1207"/>
      <c r="H14" s="576"/>
      <c r="I14" s="576"/>
      <c r="J14" s="576"/>
      <c r="K14" s="576"/>
      <c r="L14" s="576"/>
    </row>
    <row r="15" spans="1:12" ht="15" customHeight="1" x14ac:dyDescent="0.2">
      <c r="A15" s="1208"/>
      <c r="B15" s="1209"/>
      <c r="C15" s="1209"/>
      <c r="D15" s="1209"/>
      <c r="E15" s="1209"/>
      <c r="F15" s="1209"/>
      <c r="G15" s="1210"/>
      <c r="H15" s="576"/>
      <c r="I15" s="576"/>
      <c r="J15" s="576"/>
      <c r="K15" s="576"/>
      <c r="L15" s="576"/>
    </row>
    <row r="16" spans="1:12" ht="15" customHeight="1" x14ac:dyDescent="0.2">
      <c r="A16" s="1208"/>
      <c r="B16" s="1209"/>
      <c r="C16" s="1209"/>
      <c r="D16" s="1209"/>
      <c r="E16" s="1209"/>
      <c r="F16" s="1209"/>
      <c r="G16" s="1210"/>
      <c r="H16" s="576"/>
      <c r="I16" s="576"/>
      <c r="J16" s="576"/>
      <c r="K16" s="576"/>
      <c r="L16" s="576"/>
    </row>
    <row r="17" spans="1:12" ht="15" customHeight="1" x14ac:dyDescent="0.2">
      <c r="A17" s="1208"/>
      <c r="B17" s="1209"/>
      <c r="C17" s="1209"/>
      <c r="D17" s="1209"/>
      <c r="E17" s="1209"/>
      <c r="F17" s="1209"/>
      <c r="G17" s="1210"/>
      <c r="H17" s="576"/>
      <c r="I17" s="576"/>
      <c r="J17" s="576"/>
      <c r="K17" s="576"/>
      <c r="L17" s="576"/>
    </row>
    <row r="18" spans="1:12" ht="15" customHeight="1" x14ac:dyDescent="0.2">
      <c r="A18" s="1208"/>
      <c r="B18" s="1209"/>
      <c r="C18" s="1209"/>
      <c r="D18" s="1209"/>
      <c r="E18" s="1209"/>
      <c r="F18" s="1209"/>
      <c r="G18" s="1210"/>
      <c r="H18" s="576"/>
      <c r="I18" s="576"/>
      <c r="J18" s="576"/>
      <c r="K18" s="576"/>
      <c r="L18" s="576"/>
    </row>
    <row r="19" spans="1:12" ht="15" customHeight="1" x14ac:dyDescent="0.2">
      <c r="A19" s="1211"/>
      <c r="B19" s="1212"/>
      <c r="C19" s="1212"/>
      <c r="D19" s="1212"/>
      <c r="E19" s="1212"/>
      <c r="F19" s="1212"/>
      <c r="G19" s="1213"/>
      <c r="H19" s="576"/>
      <c r="I19" s="576"/>
      <c r="J19" s="576"/>
      <c r="K19" s="576"/>
      <c r="L19" s="576"/>
    </row>
    <row r="20" spans="1:12" ht="15" customHeight="1" x14ac:dyDescent="0.2">
      <c r="A20" s="880" t="s">
        <v>89</v>
      </c>
      <c r="B20" s="881"/>
      <c r="C20" s="881"/>
      <c r="D20" s="881"/>
      <c r="E20" s="881"/>
      <c r="F20" s="881"/>
      <c r="G20" s="882"/>
      <c r="H20" s="576"/>
      <c r="I20" s="576"/>
      <c r="J20" s="576"/>
      <c r="K20" s="576"/>
      <c r="L20" s="576"/>
    </row>
    <row r="21" spans="1:12" ht="12.6" customHeight="1" x14ac:dyDescent="0.2">
      <c r="A21" s="892"/>
      <c r="B21" s="893"/>
      <c r="C21" s="894"/>
      <c r="D21" s="386" t="s">
        <v>448</v>
      </c>
      <c r="E21" s="385" t="s">
        <v>451</v>
      </c>
      <c r="F21" s="386" t="s">
        <v>451</v>
      </c>
      <c r="G21" s="425" t="s">
        <v>456</v>
      </c>
      <c r="H21" s="576"/>
      <c r="I21" s="426"/>
      <c r="J21" s="576"/>
      <c r="K21" s="576"/>
      <c r="L21" s="576"/>
    </row>
    <row r="22" spans="1:12" ht="12.6" customHeight="1" x14ac:dyDescent="0.2">
      <c r="A22" s="895" t="s">
        <v>30</v>
      </c>
      <c r="B22" s="896"/>
      <c r="C22" s="897"/>
      <c r="D22" s="612" t="s">
        <v>88</v>
      </c>
      <c r="E22" s="582" t="s">
        <v>381</v>
      </c>
      <c r="F22" s="612" t="s">
        <v>87</v>
      </c>
      <c r="G22" s="420" t="s">
        <v>87</v>
      </c>
      <c r="H22" s="576"/>
      <c r="I22" s="427"/>
      <c r="J22" s="576"/>
      <c r="K22" s="576"/>
      <c r="L22" s="576"/>
    </row>
    <row r="23" spans="1:12" ht="12.6" customHeight="1" x14ac:dyDescent="0.2">
      <c r="A23" s="898"/>
      <c r="B23" s="899"/>
      <c r="C23" s="900"/>
      <c r="D23" s="428"/>
      <c r="E23" s="418" t="s">
        <v>453</v>
      </c>
      <c r="F23" s="612"/>
      <c r="G23" s="390"/>
      <c r="H23" s="576"/>
      <c r="I23" s="576"/>
      <c r="J23" s="576"/>
      <c r="K23" s="576"/>
      <c r="L23" s="576"/>
    </row>
    <row r="24" spans="1:12" ht="11.25" customHeight="1" x14ac:dyDescent="0.2">
      <c r="A24" s="1214" t="s">
        <v>11</v>
      </c>
      <c r="B24" s="1215"/>
      <c r="C24" s="1216"/>
      <c r="D24" s="748" t="s">
        <v>12</v>
      </c>
      <c r="E24" s="749" t="s">
        <v>13</v>
      </c>
      <c r="F24" s="748" t="s">
        <v>14</v>
      </c>
      <c r="G24" s="750" t="s">
        <v>15</v>
      </c>
      <c r="H24" s="576"/>
      <c r="I24" s="576"/>
      <c r="J24" s="576"/>
      <c r="K24" s="576"/>
      <c r="L24" s="576"/>
    </row>
    <row r="25" spans="1:12" ht="12.75" customHeight="1" x14ac:dyDescent="0.2">
      <c r="A25" s="1217" t="s">
        <v>613</v>
      </c>
      <c r="B25" s="1218"/>
      <c r="C25" s="1219"/>
      <c r="D25" s="751">
        <v>4.7999999999999996E-3</v>
      </c>
      <c r="E25" s="751">
        <v>2E-3</v>
      </c>
      <c r="F25" s="678" t="s">
        <v>722</v>
      </c>
      <c r="G25" s="678" t="s">
        <v>722</v>
      </c>
      <c r="H25" s="576"/>
      <c r="I25" s="576"/>
      <c r="J25" s="576"/>
      <c r="K25" s="576"/>
      <c r="L25" s="576"/>
    </row>
    <row r="26" spans="1:12" ht="12.75" customHeight="1" x14ac:dyDescent="0.2">
      <c r="A26" s="752" t="s">
        <v>396</v>
      </c>
      <c r="B26" s="1220"/>
      <c r="C26" s="1220"/>
      <c r="D26" s="1220"/>
      <c r="E26" s="1220"/>
      <c r="F26" s="1220"/>
      <c r="G26" s="1221"/>
      <c r="H26" s="576"/>
      <c r="I26" s="576"/>
      <c r="J26" s="576"/>
      <c r="K26" s="576"/>
      <c r="L26" s="576"/>
    </row>
    <row r="27" spans="1:12" ht="22.5" customHeight="1" x14ac:dyDescent="0.2">
      <c r="A27" s="1222" t="s">
        <v>614</v>
      </c>
      <c r="B27" s="1223"/>
      <c r="C27" s="1224"/>
      <c r="D27" s="751">
        <v>0.99</v>
      </c>
      <c r="E27" s="751">
        <v>0.99</v>
      </c>
      <c r="F27" s="751">
        <v>1</v>
      </c>
      <c r="G27" s="751">
        <v>1</v>
      </c>
      <c r="H27" s="576"/>
      <c r="I27" s="576"/>
      <c r="J27" s="576"/>
      <c r="K27" s="576"/>
      <c r="L27" s="576"/>
    </row>
    <row r="28" spans="1:12" ht="12.75" customHeight="1" x14ac:dyDescent="0.2">
      <c r="A28" s="752" t="s">
        <v>396</v>
      </c>
      <c r="B28" s="1220"/>
      <c r="C28" s="1220"/>
      <c r="D28" s="1220"/>
      <c r="E28" s="1220"/>
      <c r="F28" s="1220"/>
      <c r="G28" s="1221"/>
      <c r="H28" s="576"/>
      <c r="I28" s="576"/>
      <c r="J28" s="576"/>
      <c r="K28" s="576"/>
      <c r="L28" s="576"/>
    </row>
    <row r="29" spans="1:12" ht="12.75" customHeight="1" x14ac:dyDescent="0.2">
      <c r="A29" s="877" t="s">
        <v>615</v>
      </c>
      <c r="B29" s="878"/>
      <c r="C29" s="879"/>
      <c r="D29" s="655">
        <v>0.98</v>
      </c>
      <c r="E29" s="655">
        <v>1</v>
      </c>
      <c r="F29" s="655">
        <v>1</v>
      </c>
      <c r="G29" s="655">
        <v>1</v>
      </c>
      <c r="H29" s="576"/>
      <c r="I29" s="576"/>
      <c r="J29" s="576"/>
      <c r="K29" s="576"/>
      <c r="L29" s="576"/>
    </row>
    <row r="30" spans="1:12" ht="12.75" customHeight="1" x14ac:dyDescent="0.2">
      <c r="A30" s="429" t="s">
        <v>396</v>
      </c>
      <c r="B30" s="875"/>
      <c r="C30" s="875"/>
      <c r="D30" s="875"/>
      <c r="E30" s="875"/>
      <c r="F30" s="875"/>
      <c r="G30" s="876"/>
      <c r="H30" s="576"/>
      <c r="I30" s="576"/>
      <c r="J30" s="576"/>
      <c r="K30" s="576"/>
      <c r="L30" s="576"/>
    </row>
    <row r="31" spans="1:12" ht="12.75" customHeight="1" x14ac:dyDescent="0.2">
      <c r="A31" s="877"/>
      <c r="B31" s="878"/>
      <c r="C31" s="879"/>
      <c r="D31" s="400"/>
      <c r="E31" s="401"/>
      <c r="F31" s="400"/>
      <c r="G31" s="402"/>
      <c r="H31" s="576"/>
      <c r="I31" s="576"/>
      <c r="J31" s="576"/>
      <c r="K31" s="576"/>
      <c r="L31" s="576"/>
    </row>
    <row r="32" spans="1:12" ht="12.75" customHeight="1" x14ac:dyDescent="0.2">
      <c r="A32" s="429" t="s">
        <v>396</v>
      </c>
      <c r="B32" s="875"/>
      <c r="C32" s="875"/>
      <c r="D32" s="875"/>
      <c r="E32" s="875"/>
      <c r="F32" s="875"/>
      <c r="G32" s="876"/>
      <c r="H32" s="576"/>
      <c r="I32" s="576"/>
      <c r="J32" s="576"/>
      <c r="K32" s="576"/>
      <c r="L32" s="576"/>
    </row>
    <row r="33" spans="1:12" ht="12.75" customHeight="1" x14ac:dyDescent="0.2">
      <c r="A33" s="877"/>
      <c r="B33" s="878"/>
      <c r="C33" s="879"/>
      <c r="D33" s="400"/>
      <c r="E33" s="401"/>
      <c r="F33" s="400"/>
      <c r="G33" s="402"/>
      <c r="H33" s="576"/>
      <c r="I33" s="576"/>
      <c r="J33" s="576"/>
      <c r="K33" s="576"/>
      <c r="L33" s="576"/>
    </row>
    <row r="34" spans="1:12" ht="12.75" customHeight="1" x14ac:dyDescent="0.2">
      <c r="A34" s="429" t="s">
        <v>396</v>
      </c>
      <c r="B34" s="875"/>
      <c r="C34" s="875"/>
      <c r="D34" s="875"/>
      <c r="E34" s="875"/>
      <c r="F34" s="875"/>
      <c r="G34" s="876"/>
      <c r="H34" s="576"/>
      <c r="I34" s="576"/>
      <c r="J34" s="576"/>
      <c r="K34" s="576"/>
      <c r="L34" s="576"/>
    </row>
    <row r="35" spans="1:12" x14ac:dyDescent="0.2">
      <c r="A35" s="430" t="s">
        <v>465</v>
      </c>
      <c r="H35" s="576"/>
      <c r="I35" s="576"/>
      <c r="J35" s="576"/>
      <c r="K35" s="576"/>
      <c r="L35" s="576"/>
    </row>
    <row r="36" spans="1:12" ht="12" customHeight="1" x14ac:dyDescent="0.2">
      <c r="H36" s="576"/>
      <c r="I36" s="576"/>
      <c r="J36" s="576"/>
      <c r="K36" s="576"/>
      <c r="L36" s="576"/>
    </row>
    <row r="37" spans="1:12" ht="12.6" customHeight="1" x14ac:dyDescent="0.2">
      <c r="H37" s="576"/>
      <c r="I37" s="576"/>
      <c r="J37" s="576"/>
      <c r="K37" s="576"/>
      <c r="L37" s="576"/>
    </row>
    <row r="38" spans="1:12" ht="12.6" customHeight="1" x14ac:dyDescent="0.2">
      <c r="H38" s="576"/>
      <c r="I38" s="576"/>
      <c r="J38" s="576"/>
      <c r="K38" s="576"/>
      <c r="L38" s="576"/>
    </row>
    <row r="39" spans="1:12" ht="12.6" customHeight="1" x14ac:dyDescent="0.2">
      <c r="H39" s="576"/>
      <c r="I39" s="576"/>
      <c r="J39" s="576"/>
      <c r="K39" s="576"/>
      <c r="L39" s="576"/>
    </row>
    <row r="40" spans="1:12" ht="11.25" customHeight="1" x14ac:dyDescent="0.2">
      <c r="H40" s="576"/>
      <c r="I40" s="576"/>
      <c r="J40" s="576"/>
      <c r="K40" s="576"/>
      <c r="L40" s="576"/>
    </row>
    <row r="41" spans="1:12" ht="12.75" customHeight="1" x14ac:dyDescent="0.2">
      <c r="H41" s="576"/>
      <c r="I41" s="576"/>
      <c r="J41" s="576"/>
      <c r="K41" s="576"/>
      <c r="L41" s="576"/>
    </row>
    <row r="42" spans="1:12" ht="12.75" customHeight="1" x14ac:dyDescent="0.2">
      <c r="H42" s="576"/>
      <c r="I42" s="576"/>
      <c r="J42" s="576"/>
      <c r="K42" s="576"/>
      <c r="L42" s="576"/>
    </row>
    <row r="43" spans="1:12" ht="12.75" customHeight="1" x14ac:dyDescent="0.2">
      <c r="H43" s="576"/>
      <c r="I43" s="576"/>
      <c r="J43" s="576"/>
      <c r="K43" s="576"/>
      <c r="L43" s="576"/>
    </row>
    <row r="44" spans="1:12" ht="12.75" customHeight="1" x14ac:dyDescent="0.2">
      <c r="H44" s="576"/>
      <c r="I44" s="576"/>
      <c r="J44" s="576"/>
      <c r="K44" s="576"/>
      <c r="L44" s="576"/>
    </row>
    <row r="45" spans="1:12" ht="12.75" customHeight="1" x14ac:dyDescent="0.2">
      <c r="H45" s="576"/>
      <c r="I45" s="576"/>
      <c r="J45" s="576"/>
      <c r="K45" s="576"/>
      <c r="L45" s="576"/>
    </row>
    <row r="46" spans="1:12" ht="12.75" customHeight="1" x14ac:dyDescent="0.2">
      <c r="H46" s="576"/>
      <c r="I46" s="576"/>
      <c r="J46" s="576"/>
      <c r="K46" s="576"/>
      <c r="L46" s="576"/>
    </row>
    <row r="47" spans="1:12" ht="12.75" customHeight="1" x14ac:dyDescent="0.2">
      <c r="H47" s="576"/>
      <c r="I47" s="576"/>
      <c r="J47" s="576"/>
      <c r="K47" s="576"/>
      <c r="L47" s="576"/>
    </row>
    <row r="48" spans="1:12" ht="12" customHeight="1" x14ac:dyDescent="0.2">
      <c r="H48" s="576"/>
      <c r="I48" s="576"/>
      <c r="J48" s="576"/>
      <c r="K48" s="576"/>
      <c r="L48" s="576"/>
    </row>
    <row r="49" spans="8:12" ht="12.6" customHeight="1" x14ac:dyDescent="0.2">
      <c r="H49" s="576"/>
      <c r="I49" s="576"/>
      <c r="J49" s="576"/>
      <c r="K49" s="576"/>
      <c r="L49" s="576"/>
    </row>
    <row r="50" spans="8:12" ht="12.6" customHeight="1" x14ac:dyDescent="0.2">
      <c r="H50" s="576"/>
      <c r="I50" s="576"/>
      <c r="J50" s="576"/>
      <c r="K50" s="576"/>
      <c r="L50" s="576"/>
    </row>
    <row r="51" spans="8:12" ht="10.5" customHeight="1" x14ac:dyDescent="0.2">
      <c r="H51" s="576"/>
      <c r="I51" s="576"/>
      <c r="J51" s="576"/>
      <c r="K51" s="576"/>
      <c r="L51" s="576"/>
    </row>
    <row r="52" spans="8:12" ht="12.75" customHeight="1" x14ac:dyDescent="0.2">
      <c r="H52" s="576"/>
      <c r="I52" s="576"/>
      <c r="J52" s="576"/>
      <c r="K52" s="576"/>
      <c r="L52" s="576"/>
    </row>
    <row r="53" spans="8:12" ht="12.75" customHeight="1" x14ac:dyDescent="0.2">
      <c r="H53" s="576"/>
      <c r="I53" s="576"/>
      <c r="J53" s="576"/>
      <c r="K53" s="576"/>
      <c r="L53" s="576"/>
    </row>
    <row r="54" spans="8:12" ht="12.75" customHeight="1" x14ac:dyDescent="0.2">
      <c r="H54" s="576"/>
      <c r="I54" s="576"/>
      <c r="J54" s="576"/>
      <c r="K54" s="576"/>
      <c r="L54" s="576"/>
    </row>
    <row r="55" spans="8:12" ht="12.75" customHeight="1" x14ac:dyDescent="0.2">
      <c r="H55" s="576"/>
      <c r="I55" s="576"/>
      <c r="J55" s="576"/>
      <c r="K55" s="576"/>
      <c r="L55" s="576"/>
    </row>
    <row r="56" spans="8:12" ht="12.75" customHeight="1" x14ac:dyDescent="0.2">
      <c r="H56" s="576"/>
      <c r="I56" s="576"/>
      <c r="J56" s="576"/>
      <c r="K56" s="576"/>
      <c r="L56" s="576"/>
    </row>
    <row r="57" spans="8:12" ht="12.75" customHeight="1" x14ac:dyDescent="0.2">
      <c r="H57" s="576"/>
      <c r="I57" s="576"/>
      <c r="J57" s="576"/>
      <c r="K57" s="576"/>
      <c r="L57" s="576"/>
    </row>
    <row r="58" spans="8:12" ht="12.75" customHeight="1" x14ac:dyDescent="0.2">
      <c r="H58" s="576"/>
      <c r="I58" s="576"/>
      <c r="J58" s="576"/>
      <c r="K58" s="576"/>
      <c r="L58" s="576"/>
    </row>
  </sheetData>
  <mergeCells count="29">
    <mergeCell ref="A8:G12"/>
    <mergeCell ref="A1:C1"/>
    <mergeCell ref="D1:G1"/>
    <mergeCell ref="A2:C2"/>
    <mergeCell ref="D2:G3"/>
    <mergeCell ref="A3:C3"/>
    <mergeCell ref="A4:G4"/>
    <mergeCell ref="A5:B5"/>
    <mergeCell ref="D5:F5"/>
    <mergeCell ref="A6:B6"/>
    <mergeCell ref="D6:F6"/>
    <mergeCell ref="A7:G7"/>
    <mergeCell ref="A29:C29"/>
    <mergeCell ref="A13:G13"/>
    <mergeCell ref="A14:G19"/>
    <mergeCell ref="A20:G20"/>
    <mergeCell ref="A21:C21"/>
    <mergeCell ref="A22:C22"/>
    <mergeCell ref="A23:C23"/>
    <mergeCell ref="A24:C24"/>
    <mergeCell ref="A25:C25"/>
    <mergeCell ref="B26:G26"/>
    <mergeCell ref="A27:C27"/>
    <mergeCell ref="B28:G28"/>
    <mergeCell ref="B30:G30"/>
    <mergeCell ref="A31:C31"/>
    <mergeCell ref="B32:G32"/>
    <mergeCell ref="A33:C33"/>
    <mergeCell ref="B34:G34"/>
  </mergeCells>
  <printOptions horizontalCentered="1"/>
  <pageMargins left="0.35" right="0.35" top="0.35" bottom="0.35" header="0" footer="0"/>
  <pageSetup scale="8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5A153-5638-4E51-9F83-8CA23FCBDE59}">
  <sheetPr transitionEntry="1">
    <tabColor rgb="FF00B0F0"/>
    <pageSetUpPr fitToPage="1"/>
  </sheetPr>
  <dimension ref="A1:L85"/>
  <sheetViews>
    <sheetView showZeros="0" zoomScale="110" zoomScaleNormal="110" zoomScaleSheetLayoutView="100" workbookViewId="0">
      <selection activeCell="A12" sqref="A12:G25"/>
    </sheetView>
  </sheetViews>
  <sheetFormatPr defaultColWidth="8.7109375" defaultRowHeight="12.75" x14ac:dyDescent="0.2"/>
  <cols>
    <col min="1" max="1" width="8.28515625" style="577" customWidth="1"/>
    <col min="2" max="2" width="27.85546875" style="577" customWidth="1"/>
    <col min="3" max="3" width="12.42578125" style="577" customWidth="1"/>
    <col min="4" max="4" width="13.5703125" style="577" customWidth="1"/>
    <col min="5" max="5" width="13.28515625" style="577" customWidth="1"/>
    <col min="6" max="6" width="13.5703125" style="577" customWidth="1"/>
    <col min="7" max="7" width="12.5703125" style="577" customWidth="1"/>
    <col min="8" max="16384" width="8.7109375" style="577"/>
  </cols>
  <sheetData>
    <row r="1" spans="1:12" ht="15.75" x14ac:dyDescent="0.25">
      <c r="A1" s="907" t="s">
        <v>1</v>
      </c>
      <c r="B1" s="907"/>
      <c r="C1" s="907"/>
      <c r="D1" s="907"/>
      <c r="E1" s="907"/>
      <c r="F1" s="907"/>
      <c r="G1" s="907"/>
      <c r="H1" s="576"/>
      <c r="I1" s="576"/>
      <c r="J1" s="576"/>
      <c r="K1" s="576"/>
      <c r="L1" s="576"/>
    </row>
    <row r="2" spans="1:12" ht="15.75" customHeight="1" x14ac:dyDescent="0.25">
      <c r="A2" s="908"/>
      <c r="B2" s="909"/>
      <c r="C2" s="910"/>
      <c r="D2" s="974" t="s">
        <v>466</v>
      </c>
      <c r="E2" s="975"/>
      <c r="F2" s="975"/>
      <c r="G2" s="976"/>
      <c r="H2" s="576"/>
      <c r="I2" s="576"/>
      <c r="J2" s="576"/>
      <c r="K2" s="576"/>
      <c r="L2" s="576"/>
    </row>
    <row r="3" spans="1:12" ht="15.75" x14ac:dyDescent="0.25">
      <c r="A3" s="917" t="s">
        <v>455</v>
      </c>
      <c r="B3" s="918"/>
      <c r="C3" s="918"/>
      <c r="D3" s="977"/>
      <c r="E3" s="978"/>
      <c r="F3" s="978"/>
      <c r="G3" s="979"/>
      <c r="H3" s="576"/>
      <c r="I3" s="576"/>
      <c r="J3" s="576"/>
      <c r="K3" s="576"/>
      <c r="L3" s="576"/>
    </row>
    <row r="4" spans="1:12" ht="4.5" customHeight="1" x14ac:dyDescent="0.2">
      <c r="A4" s="919"/>
      <c r="B4" s="920"/>
      <c r="C4" s="920"/>
      <c r="D4" s="920"/>
      <c r="E4" s="920"/>
      <c r="F4" s="920"/>
      <c r="G4" s="921"/>
      <c r="H4" s="576"/>
      <c r="I4" s="576"/>
      <c r="J4" s="576"/>
      <c r="K4" s="576"/>
      <c r="L4" s="576"/>
    </row>
    <row r="5" spans="1:12" ht="9.75" customHeight="1" x14ac:dyDescent="0.2">
      <c r="A5" s="922" t="s">
        <v>6</v>
      </c>
      <c r="B5" s="922"/>
      <c r="C5" s="616" t="s">
        <v>7</v>
      </c>
      <c r="D5" s="956" t="s">
        <v>467</v>
      </c>
      <c r="E5" s="957"/>
      <c r="F5" s="957"/>
      <c r="G5" s="958"/>
      <c r="H5" s="576"/>
      <c r="I5" s="576"/>
      <c r="J5" s="576"/>
      <c r="K5" s="576"/>
      <c r="L5" s="576"/>
    </row>
    <row r="6" spans="1:12" ht="15" customHeight="1" x14ac:dyDescent="0.2">
      <c r="A6" s="923"/>
      <c r="B6" s="924"/>
      <c r="C6" s="383"/>
      <c r="D6" s="959"/>
      <c r="E6" s="960"/>
      <c r="F6" s="960"/>
      <c r="G6" s="961"/>
      <c r="H6" s="576"/>
      <c r="I6" s="576"/>
      <c r="J6" s="576"/>
      <c r="K6" s="576"/>
      <c r="L6" s="576"/>
    </row>
    <row r="7" spans="1:12" ht="15" customHeight="1" x14ac:dyDescent="0.2">
      <c r="A7" s="880" t="s">
        <v>468</v>
      </c>
      <c r="B7" s="881"/>
      <c r="C7" s="881"/>
      <c r="D7" s="881"/>
      <c r="E7" s="881"/>
      <c r="F7" s="881"/>
      <c r="G7" s="882"/>
      <c r="H7" s="576"/>
      <c r="I7" s="576"/>
      <c r="J7" s="576"/>
      <c r="K7" s="576"/>
      <c r="L7" s="576"/>
    </row>
    <row r="8" spans="1:12" ht="15" customHeight="1" x14ac:dyDescent="0.2">
      <c r="A8" s="926" t="s">
        <v>469</v>
      </c>
      <c r="B8" s="927"/>
      <c r="C8" s="927"/>
      <c r="D8" s="927"/>
      <c r="E8" s="927"/>
      <c r="F8" s="927"/>
      <c r="G8" s="928"/>
      <c r="H8" s="576"/>
      <c r="I8" s="576"/>
      <c r="J8" s="576"/>
      <c r="K8" s="576"/>
      <c r="L8" s="576"/>
    </row>
    <row r="9" spans="1:12" ht="15" customHeight="1" x14ac:dyDescent="0.2">
      <c r="A9" s="962"/>
      <c r="B9" s="963"/>
      <c r="C9" s="963"/>
      <c r="D9" s="963"/>
      <c r="E9" s="963"/>
      <c r="F9" s="963"/>
      <c r="G9" s="964"/>
      <c r="H9" s="576"/>
      <c r="I9" s="576"/>
      <c r="J9" s="576"/>
      <c r="K9" s="576"/>
      <c r="L9" s="576"/>
    </row>
    <row r="10" spans="1:12" ht="15" customHeight="1" x14ac:dyDescent="0.2">
      <c r="A10" s="962"/>
      <c r="B10" s="963"/>
      <c r="C10" s="963"/>
      <c r="D10" s="963"/>
      <c r="E10" s="963"/>
      <c r="F10" s="963"/>
      <c r="G10" s="964"/>
      <c r="H10" s="576"/>
      <c r="I10" s="576"/>
      <c r="J10" s="576"/>
      <c r="K10" s="576"/>
      <c r="L10" s="576"/>
    </row>
    <row r="11" spans="1:12" ht="15" customHeight="1" x14ac:dyDescent="0.2">
      <c r="A11" s="929"/>
      <c r="B11" s="930"/>
      <c r="C11" s="930"/>
      <c r="D11" s="930"/>
      <c r="E11" s="930"/>
      <c r="F11" s="930"/>
      <c r="G11" s="931"/>
      <c r="H11" s="576"/>
      <c r="I11" s="576"/>
      <c r="J11" s="576"/>
      <c r="K11" s="576"/>
      <c r="L11" s="576"/>
    </row>
    <row r="12" spans="1:12" ht="15" customHeight="1" x14ac:dyDescent="0.2">
      <c r="A12" s="965"/>
      <c r="B12" s="966"/>
      <c r="C12" s="966"/>
      <c r="D12" s="966"/>
      <c r="E12" s="966"/>
      <c r="F12" s="966"/>
      <c r="G12" s="967"/>
      <c r="H12" s="576"/>
      <c r="I12" s="576"/>
      <c r="J12" s="576"/>
      <c r="K12" s="576"/>
      <c r="L12" s="576"/>
    </row>
    <row r="13" spans="1:12" ht="15" customHeight="1" x14ac:dyDescent="0.2">
      <c r="A13" s="968"/>
      <c r="B13" s="969"/>
      <c r="C13" s="969"/>
      <c r="D13" s="969"/>
      <c r="E13" s="969"/>
      <c r="F13" s="969"/>
      <c r="G13" s="970"/>
      <c r="H13" s="576"/>
      <c r="I13" s="576"/>
      <c r="J13" s="576"/>
      <c r="K13" s="576"/>
      <c r="L13" s="576"/>
    </row>
    <row r="14" spans="1:12" ht="15" customHeight="1" x14ac:dyDescent="0.2">
      <c r="A14" s="968"/>
      <c r="B14" s="969"/>
      <c r="C14" s="969"/>
      <c r="D14" s="969"/>
      <c r="E14" s="969"/>
      <c r="F14" s="969"/>
      <c r="G14" s="970"/>
      <c r="H14" s="576"/>
      <c r="I14" s="576"/>
      <c r="J14" s="576"/>
      <c r="K14" s="576"/>
      <c r="L14" s="576"/>
    </row>
    <row r="15" spans="1:12" ht="15" customHeight="1" x14ac:dyDescent="0.2">
      <c r="A15" s="968"/>
      <c r="B15" s="969"/>
      <c r="C15" s="969"/>
      <c r="D15" s="969"/>
      <c r="E15" s="969"/>
      <c r="F15" s="969"/>
      <c r="G15" s="970"/>
      <c r="H15" s="576"/>
      <c r="I15" s="576"/>
      <c r="J15" s="576"/>
      <c r="K15" s="576"/>
      <c r="L15" s="576"/>
    </row>
    <row r="16" spans="1:12" ht="15" customHeight="1" x14ac:dyDescent="0.2">
      <c r="A16" s="968"/>
      <c r="B16" s="969"/>
      <c r="C16" s="969"/>
      <c r="D16" s="969"/>
      <c r="E16" s="969"/>
      <c r="F16" s="969"/>
      <c r="G16" s="970"/>
      <c r="H16" s="576"/>
      <c r="I16" s="576"/>
      <c r="J16" s="576"/>
      <c r="K16" s="576"/>
      <c r="L16" s="576"/>
    </row>
    <row r="17" spans="1:12" ht="15" customHeight="1" x14ac:dyDescent="0.2">
      <c r="A17" s="968"/>
      <c r="B17" s="969"/>
      <c r="C17" s="969"/>
      <c r="D17" s="969"/>
      <c r="E17" s="969"/>
      <c r="F17" s="969"/>
      <c r="G17" s="970"/>
      <c r="H17" s="576"/>
      <c r="I17" s="576"/>
      <c r="J17" s="576"/>
      <c r="K17" s="576"/>
      <c r="L17" s="576"/>
    </row>
    <row r="18" spans="1:12" ht="15" customHeight="1" x14ac:dyDescent="0.2">
      <c r="A18" s="968"/>
      <c r="B18" s="969"/>
      <c r="C18" s="969"/>
      <c r="D18" s="969"/>
      <c r="E18" s="969"/>
      <c r="F18" s="969"/>
      <c r="G18" s="970"/>
      <c r="H18" s="576"/>
      <c r="I18" s="576"/>
      <c r="J18" s="576"/>
      <c r="K18" s="576"/>
      <c r="L18" s="576"/>
    </row>
    <row r="19" spans="1:12" ht="15" customHeight="1" x14ac:dyDescent="0.2">
      <c r="A19" s="968"/>
      <c r="B19" s="969"/>
      <c r="C19" s="969"/>
      <c r="D19" s="969"/>
      <c r="E19" s="969"/>
      <c r="F19" s="969"/>
      <c r="G19" s="970"/>
      <c r="H19" s="576"/>
      <c r="I19" s="576"/>
      <c r="J19" s="576"/>
      <c r="K19" s="576"/>
      <c r="L19" s="576"/>
    </row>
    <row r="20" spans="1:12" ht="15" customHeight="1" x14ac:dyDescent="0.2">
      <c r="A20" s="968"/>
      <c r="B20" s="969"/>
      <c r="C20" s="969"/>
      <c r="D20" s="969"/>
      <c r="E20" s="969"/>
      <c r="F20" s="969"/>
      <c r="G20" s="970"/>
      <c r="H20" s="576"/>
      <c r="I20" s="576"/>
      <c r="J20" s="576"/>
      <c r="K20" s="576"/>
      <c r="L20" s="576"/>
    </row>
    <row r="21" spans="1:12" ht="15" customHeight="1" x14ac:dyDescent="0.2">
      <c r="A21" s="968"/>
      <c r="B21" s="969"/>
      <c r="C21" s="969"/>
      <c r="D21" s="969"/>
      <c r="E21" s="969"/>
      <c r="F21" s="969"/>
      <c r="G21" s="970"/>
      <c r="H21" s="576"/>
      <c r="I21" s="576"/>
      <c r="J21" s="576"/>
      <c r="K21" s="576"/>
      <c r="L21" s="576"/>
    </row>
    <row r="22" spans="1:12" ht="15" customHeight="1" x14ac:dyDescent="0.2">
      <c r="A22" s="968"/>
      <c r="B22" s="969"/>
      <c r="C22" s="969"/>
      <c r="D22" s="969"/>
      <c r="E22" s="969"/>
      <c r="F22" s="969"/>
      <c r="G22" s="970"/>
      <c r="H22" s="576"/>
      <c r="I22" s="576"/>
      <c r="J22" s="576"/>
      <c r="K22" s="576"/>
      <c r="L22" s="576"/>
    </row>
    <row r="23" spans="1:12" ht="15" customHeight="1" x14ac:dyDescent="0.2">
      <c r="A23" s="968"/>
      <c r="B23" s="969"/>
      <c r="C23" s="969"/>
      <c r="D23" s="969"/>
      <c r="E23" s="969"/>
      <c r="F23" s="969"/>
      <c r="G23" s="970"/>
      <c r="H23" s="576"/>
      <c r="I23" s="576"/>
      <c r="J23" s="576"/>
      <c r="K23" s="576"/>
      <c r="L23" s="576"/>
    </row>
    <row r="24" spans="1:12" ht="15" customHeight="1" x14ac:dyDescent="0.2">
      <c r="A24" s="968"/>
      <c r="B24" s="969"/>
      <c r="C24" s="969"/>
      <c r="D24" s="969"/>
      <c r="E24" s="969"/>
      <c r="F24" s="969"/>
      <c r="G24" s="970"/>
      <c r="H24" s="576"/>
      <c r="I24" s="576"/>
      <c r="J24" s="576"/>
      <c r="K24" s="576"/>
      <c r="L24" s="576"/>
    </row>
    <row r="25" spans="1:12" ht="15" customHeight="1" x14ac:dyDescent="0.2">
      <c r="A25" s="971"/>
      <c r="B25" s="972"/>
      <c r="C25" s="972"/>
      <c r="D25" s="972"/>
      <c r="E25" s="972"/>
      <c r="F25" s="972"/>
      <c r="G25" s="973"/>
      <c r="H25" s="576"/>
      <c r="I25" s="576"/>
      <c r="J25" s="576"/>
      <c r="K25" s="576"/>
      <c r="L25" s="576"/>
    </row>
    <row r="26" spans="1:12" ht="15" customHeight="1" x14ac:dyDescent="0.2">
      <c r="A26" s="926" t="s">
        <v>470</v>
      </c>
      <c r="B26" s="927"/>
      <c r="C26" s="927"/>
      <c r="D26" s="927"/>
      <c r="E26" s="927"/>
      <c r="F26" s="927"/>
      <c r="G26" s="928"/>
      <c r="H26" s="576"/>
      <c r="I26" s="576"/>
      <c r="J26" s="576"/>
      <c r="K26" s="576"/>
      <c r="L26" s="576"/>
    </row>
    <row r="27" spans="1:12" ht="15" customHeight="1" x14ac:dyDescent="0.2">
      <c r="A27" s="929"/>
      <c r="B27" s="930"/>
      <c r="C27" s="930"/>
      <c r="D27" s="930"/>
      <c r="E27" s="930"/>
      <c r="F27" s="930"/>
      <c r="G27" s="931"/>
      <c r="H27" s="576"/>
      <c r="I27" s="576"/>
      <c r="J27" s="576"/>
      <c r="K27" s="576"/>
      <c r="L27" s="576"/>
    </row>
    <row r="28" spans="1:12" ht="15" customHeight="1" x14ac:dyDescent="0.2">
      <c r="A28" s="932"/>
      <c r="B28" s="933"/>
      <c r="C28" s="933"/>
      <c r="D28" s="933"/>
      <c r="E28" s="933"/>
      <c r="F28" s="933"/>
      <c r="G28" s="934"/>
      <c r="H28" s="576"/>
      <c r="I28" s="576"/>
      <c r="J28" s="576"/>
      <c r="K28" s="576"/>
      <c r="L28" s="576"/>
    </row>
    <row r="29" spans="1:12" ht="15" customHeight="1" x14ac:dyDescent="0.2">
      <c r="A29" s="935"/>
      <c r="B29" s="936"/>
      <c r="C29" s="936"/>
      <c r="D29" s="936"/>
      <c r="E29" s="936"/>
      <c r="F29" s="936"/>
      <c r="G29" s="937"/>
      <c r="H29" s="576"/>
      <c r="I29" s="576"/>
      <c r="J29" s="576"/>
      <c r="K29" s="576"/>
      <c r="L29" s="576"/>
    </row>
    <row r="30" spans="1:12" ht="15" customHeight="1" x14ac:dyDescent="0.2">
      <c r="A30" s="935"/>
      <c r="B30" s="936"/>
      <c r="C30" s="936"/>
      <c r="D30" s="936"/>
      <c r="E30" s="936"/>
      <c r="F30" s="936"/>
      <c r="G30" s="937"/>
      <c r="H30" s="576"/>
      <c r="I30" s="576"/>
      <c r="J30" s="576"/>
      <c r="K30" s="576"/>
      <c r="L30" s="576"/>
    </row>
    <row r="31" spans="1:12" ht="15" customHeight="1" x14ac:dyDescent="0.2">
      <c r="A31" s="935"/>
      <c r="B31" s="936"/>
      <c r="C31" s="936"/>
      <c r="D31" s="936"/>
      <c r="E31" s="936"/>
      <c r="F31" s="936"/>
      <c r="G31" s="937"/>
      <c r="H31" s="576"/>
      <c r="I31" s="576"/>
      <c r="J31" s="576"/>
      <c r="K31" s="576"/>
      <c r="L31" s="576"/>
    </row>
    <row r="32" spans="1:12" ht="15" customHeight="1" x14ac:dyDescent="0.2">
      <c r="A32" s="935"/>
      <c r="B32" s="936"/>
      <c r="C32" s="936"/>
      <c r="D32" s="936"/>
      <c r="E32" s="936"/>
      <c r="F32" s="936"/>
      <c r="G32" s="937"/>
      <c r="H32" s="576"/>
      <c r="I32" s="576"/>
      <c r="J32" s="576"/>
      <c r="K32" s="576"/>
      <c r="L32" s="576"/>
    </row>
    <row r="33" spans="1:12" ht="15" customHeight="1" x14ac:dyDescent="0.2">
      <c r="A33" s="935"/>
      <c r="B33" s="936"/>
      <c r="C33" s="936"/>
      <c r="D33" s="936"/>
      <c r="E33" s="936"/>
      <c r="F33" s="936"/>
      <c r="G33" s="937"/>
      <c r="H33" s="576"/>
      <c r="I33" s="576"/>
      <c r="J33" s="576"/>
      <c r="K33" s="576"/>
      <c r="L33" s="576"/>
    </row>
    <row r="34" spans="1:12" ht="15" customHeight="1" x14ac:dyDescent="0.2">
      <c r="A34" s="935"/>
      <c r="B34" s="936"/>
      <c r="C34" s="936"/>
      <c r="D34" s="936"/>
      <c r="E34" s="936"/>
      <c r="F34" s="936"/>
      <c r="G34" s="937"/>
      <c r="H34" s="576"/>
      <c r="I34" s="576"/>
      <c r="J34" s="576"/>
      <c r="K34" s="576"/>
      <c r="L34" s="576"/>
    </row>
    <row r="35" spans="1:12" ht="15" customHeight="1" x14ac:dyDescent="0.2">
      <c r="A35" s="935"/>
      <c r="B35" s="936"/>
      <c r="C35" s="936"/>
      <c r="D35" s="936"/>
      <c r="E35" s="936"/>
      <c r="F35" s="936"/>
      <c r="G35" s="937"/>
      <c r="H35" s="576"/>
      <c r="I35" s="576"/>
      <c r="J35" s="576"/>
      <c r="K35" s="576"/>
      <c r="L35" s="576"/>
    </row>
    <row r="36" spans="1:12" ht="15" customHeight="1" x14ac:dyDescent="0.2">
      <c r="A36" s="935"/>
      <c r="B36" s="936"/>
      <c r="C36" s="936"/>
      <c r="D36" s="936"/>
      <c r="E36" s="936"/>
      <c r="F36" s="936"/>
      <c r="G36" s="937"/>
      <c r="H36" s="576"/>
      <c r="I36" s="576"/>
      <c r="J36" s="576"/>
      <c r="K36" s="576"/>
      <c r="L36" s="576"/>
    </row>
    <row r="37" spans="1:12" ht="15" customHeight="1" x14ac:dyDescent="0.2">
      <c r="A37" s="935"/>
      <c r="B37" s="936"/>
      <c r="C37" s="936"/>
      <c r="D37" s="936"/>
      <c r="E37" s="936"/>
      <c r="F37" s="936"/>
      <c r="G37" s="937"/>
      <c r="H37" s="576"/>
      <c r="I37" s="576"/>
      <c r="J37" s="576"/>
      <c r="K37" s="576"/>
      <c r="L37" s="576"/>
    </row>
    <row r="38" spans="1:12" ht="15" customHeight="1" x14ac:dyDescent="0.2">
      <c r="A38" s="935"/>
      <c r="B38" s="936"/>
      <c r="C38" s="936"/>
      <c r="D38" s="936"/>
      <c r="E38" s="936"/>
      <c r="F38" s="936"/>
      <c r="G38" s="937"/>
      <c r="H38" s="576"/>
      <c r="I38" s="576"/>
      <c r="J38" s="576"/>
      <c r="K38" s="576"/>
      <c r="L38" s="576"/>
    </row>
    <row r="39" spans="1:12" ht="15" customHeight="1" x14ac:dyDescent="0.2">
      <c r="A39" s="935"/>
      <c r="B39" s="936"/>
      <c r="C39" s="936"/>
      <c r="D39" s="936"/>
      <c r="E39" s="936"/>
      <c r="F39" s="936"/>
      <c r="G39" s="937"/>
      <c r="H39" s="576"/>
      <c r="I39" s="576"/>
      <c r="J39" s="576"/>
      <c r="K39" s="576"/>
      <c r="L39" s="576"/>
    </row>
    <row r="40" spans="1:12" ht="15" customHeight="1" x14ac:dyDescent="0.2">
      <c r="A40" s="935"/>
      <c r="B40" s="936"/>
      <c r="C40" s="936"/>
      <c r="D40" s="936"/>
      <c r="E40" s="936"/>
      <c r="F40" s="936"/>
      <c r="G40" s="937"/>
      <c r="H40" s="576"/>
      <c r="I40" s="576"/>
      <c r="J40" s="576"/>
      <c r="K40" s="576"/>
      <c r="L40" s="576"/>
    </row>
    <row r="41" spans="1:12" ht="15" customHeight="1" x14ac:dyDescent="0.2">
      <c r="A41" s="935"/>
      <c r="B41" s="936"/>
      <c r="C41" s="936"/>
      <c r="D41" s="936"/>
      <c r="E41" s="936"/>
      <c r="F41" s="936"/>
      <c r="G41" s="937"/>
      <c r="H41" s="576"/>
      <c r="I41" s="576"/>
      <c r="J41" s="576"/>
      <c r="K41" s="576"/>
      <c r="L41" s="576"/>
    </row>
    <row r="42" spans="1:12" ht="15" customHeight="1" x14ac:dyDescent="0.2">
      <c r="A42" s="935"/>
      <c r="B42" s="936"/>
      <c r="C42" s="936"/>
      <c r="D42" s="936"/>
      <c r="E42" s="936"/>
      <c r="F42" s="936"/>
      <c r="G42" s="937"/>
      <c r="H42" s="576"/>
      <c r="I42" s="576"/>
      <c r="J42" s="576"/>
      <c r="K42" s="576"/>
      <c r="L42" s="576"/>
    </row>
    <row r="43" spans="1:12" ht="15" customHeight="1" x14ac:dyDescent="0.2">
      <c r="A43" s="938"/>
      <c r="B43" s="939"/>
      <c r="C43" s="939"/>
      <c r="D43" s="939"/>
      <c r="E43" s="939"/>
      <c r="F43" s="939"/>
      <c r="G43" s="940"/>
      <c r="H43" s="576"/>
      <c r="I43" s="576"/>
      <c r="J43" s="576"/>
      <c r="K43" s="576"/>
      <c r="L43" s="576"/>
    </row>
    <row r="44" spans="1:12" ht="15" customHeight="1" x14ac:dyDescent="0.2">
      <c r="A44" s="941" t="s">
        <v>471</v>
      </c>
      <c r="B44" s="942"/>
      <c r="C44" s="942"/>
      <c r="D44" s="942"/>
      <c r="E44" s="942"/>
      <c r="F44" s="942"/>
      <c r="G44" s="943"/>
      <c r="H44" s="576"/>
      <c r="I44" s="576"/>
      <c r="J44" s="576"/>
      <c r="K44" s="576"/>
      <c r="L44" s="576"/>
    </row>
    <row r="45" spans="1:12" ht="15" customHeight="1" x14ac:dyDescent="0.2">
      <c r="A45" s="944"/>
      <c r="B45" s="945"/>
      <c r="C45" s="945"/>
      <c r="D45" s="945"/>
      <c r="E45" s="945"/>
      <c r="F45" s="945"/>
      <c r="G45" s="946"/>
      <c r="H45" s="576"/>
      <c r="I45" s="576"/>
      <c r="J45" s="576"/>
      <c r="K45" s="576"/>
      <c r="L45" s="576"/>
    </row>
    <row r="46" spans="1:12" ht="15" customHeight="1" x14ac:dyDescent="0.2">
      <c r="A46" s="947"/>
      <c r="B46" s="948"/>
      <c r="C46" s="948"/>
      <c r="D46" s="948"/>
      <c r="E46" s="948"/>
      <c r="F46" s="948"/>
      <c r="G46" s="949"/>
      <c r="H46" s="576"/>
      <c r="I46" s="576"/>
      <c r="J46" s="576"/>
      <c r="K46" s="576"/>
      <c r="L46" s="576"/>
    </row>
    <row r="47" spans="1:12" ht="15" customHeight="1" x14ac:dyDescent="0.2">
      <c r="A47" s="950"/>
      <c r="B47" s="951"/>
      <c r="C47" s="951"/>
      <c r="D47" s="951"/>
      <c r="E47" s="951"/>
      <c r="F47" s="951"/>
      <c r="G47" s="952"/>
      <c r="H47" s="576"/>
      <c r="I47" s="576"/>
      <c r="J47" s="576"/>
      <c r="K47" s="576"/>
      <c r="L47" s="576"/>
    </row>
    <row r="48" spans="1:12" ht="15" customHeight="1" x14ac:dyDescent="0.2">
      <c r="A48" s="950"/>
      <c r="B48" s="951"/>
      <c r="C48" s="951"/>
      <c r="D48" s="951"/>
      <c r="E48" s="951"/>
      <c r="F48" s="951"/>
      <c r="G48" s="952"/>
      <c r="H48" s="576"/>
      <c r="I48" s="576"/>
      <c r="J48" s="576"/>
      <c r="K48" s="576"/>
      <c r="L48" s="576"/>
    </row>
    <row r="49" spans="1:12" ht="15" customHeight="1" x14ac:dyDescent="0.2">
      <c r="A49" s="950"/>
      <c r="B49" s="951"/>
      <c r="C49" s="951"/>
      <c r="D49" s="951"/>
      <c r="E49" s="951"/>
      <c r="F49" s="951"/>
      <c r="G49" s="952"/>
      <c r="H49" s="576"/>
      <c r="I49" s="576"/>
      <c r="J49" s="576"/>
      <c r="K49" s="576"/>
      <c r="L49" s="576"/>
    </row>
    <row r="50" spans="1:12" ht="15" customHeight="1" x14ac:dyDescent="0.2">
      <c r="A50" s="950"/>
      <c r="B50" s="951"/>
      <c r="C50" s="951"/>
      <c r="D50" s="951"/>
      <c r="E50" s="951"/>
      <c r="F50" s="951"/>
      <c r="G50" s="952"/>
      <c r="H50" s="576"/>
      <c r="I50" s="576"/>
      <c r="J50" s="576"/>
      <c r="K50" s="576"/>
      <c r="L50" s="576"/>
    </row>
    <row r="51" spans="1:12" ht="15" customHeight="1" x14ac:dyDescent="0.2">
      <c r="A51" s="950"/>
      <c r="B51" s="951"/>
      <c r="C51" s="951"/>
      <c r="D51" s="951"/>
      <c r="E51" s="951"/>
      <c r="F51" s="951"/>
      <c r="G51" s="952"/>
      <c r="H51" s="576"/>
      <c r="I51" s="576"/>
      <c r="J51" s="576"/>
      <c r="K51" s="576"/>
      <c r="L51" s="576"/>
    </row>
    <row r="52" spans="1:12" ht="15" customHeight="1" x14ac:dyDescent="0.2">
      <c r="A52" s="950"/>
      <c r="B52" s="951"/>
      <c r="C52" s="951"/>
      <c r="D52" s="951"/>
      <c r="E52" s="951"/>
      <c r="F52" s="951"/>
      <c r="G52" s="952"/>
      <c r="H52" s="576"/>
      <c r="I52" s="576"/>
      <c r="J52" s="576"/>
      <c r="K52" s="576"/>
      <c r="L52" s="576"/>
    </row>
    <row r="53" spans="1:12" ht="15" customHeight="1" x14ac:dyDescent="0.2">
      <c r="A53" s="950"/>
      <c r="B53" s="951"/>
      <c r="C53" s="951"/>
      <c r="D53" s="951"/>
      <c r="E53" s="951"/>
      <c r="F53" s="951"/>
      <c r="G53" s="952"/>
      <c r="H53" s="576"/>
      <c r="I53" s="576"/>
      <c r="J53" s="576"/>
      <c r="K53" s="576"/>
      <c r="L53" s="576"/>
    </row>
    <row r="54" spans="1:12" ht="15" customHeight="1" x14ac:dyDescent="0.2">
      <c r="A54" s="950"/>
      <c r="B54" s="951"/>
      <c r="C54" s="951"/>
      <c r="D54" s="951"/>
      <c r="E54" s="951"/>
      <c r="F54" s="951"/>
      <c r="G54" s="952"/>
      <c r="H54" s="576"/>
      <c r="I54" s="576"/>
      <c r="J54" s="576"/>
      <c r="K54" s="576"/>
      <c r="L54" s="576"/>
    </row>
    <row r="55" spans="1:12" ht="15" customHeight="1" x14ac:dyDescent="0.2">
      <c r="A55" s="950"/>
      <c r="B55" s="951"/>
      <c r="C55" s="951"/>
      <c r="D55" s="951"/>
      <c r="E55" s="951"/>
      <c r="F55" s="951"/>
      <c r="G55" s="952"/>
      <c r="H55" s="576"/>
      <c r="I55" s="576"/>
      <c r="J55" s="576"/>
      <c r="K55" s="576"/>
      <c r="L55" s="576"/>
    </row>
    <row r="56" spans="1:12" ht="15" customHeight="1" x14ac:dyDescent="0.2">
      <c r="A56" s="950"/>
      <c r="B56" s="951"/>
      <c r="C56" s="951"/>
      <c r="D56" s="951"/>
      <c r="E56" s="951"/>
      <c r="F56" s="951"/>
      <c r="G56" s="952"/>
      <c r="H56" s="576"/>
      <c r="I56" s="426"/>
      <c r="J56" s="576"/>
      <c r="K56" s="576"/>
      <c r="L56" s="576"/>
    </row>
    <row r="57" spans="1:12" ht="15" customHeight="1" x14ac:dyDescent="0.2">
      <c r="A57" s="950"/>
      <c r="B57" s="951"/>
      <c r="C57" s="951"/>
      <c r="D57" s="951"/>
      <c r="E57" s="951"/>
      <c r="F57" s="951"/>
      <c r="G57" s="952"/>
      <c r="H57" s="576"/>
      <c r="I57" s="427"/>
      <c r="J57" s="576"/>
      <c r="K57" s="576"/>
      <c r="L57" s="576"/>
    </row>
    <row r="58" spans="1:12" ht="15" customHeight="1" x14ac:dyDescent="0.2">
      <c r="A58" s="950"/>
      <c r="B58" s="951"/>
      <c r="C58" s="951"/>
      <c r="D58" s="951"/>
      <c r="E58" s="951"/>
      <c r="F58" s="951"/>
      <c r="G58" s="952"/>
      <c r="H58" s="576"/>
      <c r="I58" s="576"/>
      <c r="J58" s="576"/>
      <c r="K58" s="576"/>
      <c r="L58" s="576"/>
    </row>
    <row r="59" spans="1:12" ht="15" customHeight="1" x14ac:dyDescent="0.2">
      <c r="A59" s="950"/>
      <c r="B59" s="951"/>
      <c r="C59" s="951"/>
      <c r="D59" s="951"/>
      <c r="E59" s="951"/>
      <c r="F59" s="951"/>
      <c r="G59" s="952"/>
      <c r="H59" s="576"/>
      <c r="I59" s="576"/>
      <c r="J59" s="576"/>
      <c r="K59" s="576"/>
      <c r="L59" s="576"/>
    </row>
    <row r="60" spans="1:12" ht="15" customHeight="1" x14ac:dyDescent="0.2">
      <c r="A60" s="953"/>
      <c r="B60" s="954"/>
      <c r="C60" s="954"/>
      <c r="D60" s="954"/>
      <c r="E60" s="954"/>
      <c r="F60" s="954"/>
      <c r="G60" s="955"/>
      <c r="H60" s="576"/>
      <c r="I60" s="576"/>
      <c r="J60" s="576"/>
      <c r="K60" s="576"/>
      <c r="L60" s="576"/>
    </row>
    <row r="61" spans="1:12" ht="12.75" customHeight="1" x14ac:dyDescent="0.2">
      <c r="A61" s="430" t="s">
        <v>465</v>
      </c>
      <c r="B61" s="438"/>
      <c r="C61" s="438"/>
      <c r="D61" s="438"/>
      <c r="E61" s="438"/>
      <c r="F61" s="438"/>
      <c r="G61" s="438"/>
      <c r="H61" s="576"/>
      <c r="I61" s="576"/>
      <c r="J61" s="576"/>
      <c r="K61" s="576"/>
      <c r="L61" s="576"/>
    </row>
    <row r="62" spans="1:12" x14ac:dyDescent="0.2">
      <c r="H62" s="576"/>
      <c r="I62" s="576"/>
      <c r="J62" s="576"/>
      <c r="K62" s="576"/>
      <c r="L62" s="576"/>
    </row>
    <row r="63" spans="1:12" ht="12" customHeight="1" x14ac:dyDescent="0.2">
      <c r="H63" s="576"/>
      <c r="I63" s="576"/>
      <c r="J63" s="576"/>
      <c r="K63" s="576"/>
      <c r="L63" s="576"/>
    </row>
    <row r="64" spans="1:12" ht="12.6" customHeight="1" x14ac:dyDescent="0.2">
      <c r="H64" s="576"/>
      <c r="I64" s="576"/>
      <c r="J64" s="576"/>
      <c r="K64" s="576"/>
      <c r="L64" s="576"/>
    </row>
    <row r="65" spans="8:12" ht="12.6" customHeight="1" x14ac:dyDescent="0.2">
      <c r="H65" s="576"/>
      <c r="I65" s="576"/>
      <c r="J65" s="576"/>
      <c r="K65" s="576"/>
      <c r="L65" s="576"/>
    </row>
    <row r="66" spans="8:12" ht="12.6" customHeight="1" x14ac:dyDescent="0.2">
      <c r="H66" s="576"/>
      <c r="I66" s="576"/>
      <c r="J66" s="576"/>
      <c r="K66" s="576"/>
      <c r="L66" s="576"/>
    </row>
    <row r="67" spans="8:12" ht="11.25" customHeight="1" x14ac:dyDescent="0.2">
      <c r="H67" s="576"/>
      <c r="I67" s="576"/>
      <c r="J67" s="576"/>
      <c r="K67" s="576"/>
      <c r="L67" s="576"/>
    </row>
    <row r="68" spans="8:12" ht="12.75" customHeight="1" x14ac:dyDescent="0.2">
      <c r="H68" s="576"/>
      <c r="I68" s="576"/>
      <c r="J68" s="576"/>
      <c r="K68" s="576"/>
      <c r="L68" s="576"/>
    </row>
    <row r="69" spans="8:12" ht="12.75" customHeight="1" x14ac:dyDescent="0.2">
      <c r="H69" s="576"/>
      <c r="I69" s="576"/>
      <c r="J69" s="576"/>
      <c r="K69" s="576"/>
      <c r="L69" s="576"/>
    </row>
    <row r="70" spans="8:12" ht="12.75" customHeight="1" x14ac:dyDescent="0.2">
      <c r="H70" s="576"/>
      <c r="I70" s="576"/>
      <c r="J70" s="576"/>
      <c r="K70" s="576"/>
      <c r="L70" s="576"/>
    </row>
    <row r="71" spans="8:12" ht="12.75" customHeight="1" x14ac:dyDescent="0.2">
      <c r="H71" s="576"/>
      <c r="I71" s="576"/>
      <c r="J71" s="576"/>
      <c r="K71" s="576"/>
      <c r="L71" s="576"/>
    </row>
    <row r="72" spans="8:12" ht="12.75" customHeight="1" x14ac:dyDescent="0.2">
      <c r="H72" s="576"/>
      <c r="I72" s="576"/>
      <c r="J72" s="576"/>
      <c r="K72" s="576"/>
      <c r="L72" s="576"/>
    </row>
    <row r="73" spans="8:12" ht="12.75" customHeight="1" x14ac:dyDescent="0.2">
      <c r="H73" s="576"/>
      <c r="I73" s="576"/>
      <c r="J73" s="576"/>
      <c r="K73" s="576"/>
      <c r="L73" s="576"/>
    </row>
    <row r="74" spans="8:12" ht="12.75" customHeight="1" x14ac:dyDescent="0.2">
      <c r="H74" s="576"/>
      <c r="I74" s="576"/>
      <c r="J74" s="576"/>
      <c r="K74" s="576"/>
      <c r="L74" s="576"/>
    </row>
    <row r="75" spans="8:12" ht="12" customHeight="1" x14ac:dyDescent="0.2">
      <c r="H75" s="576"/>
      <c r="I75" s="576"/>
      <c r="J75" s="576"/>
      <c r="K75" s="576"/>
      <c r="L75" s="576"/>
    </row>
    <row r="76" spans="8:12" ht="12.6" customHeight="1" x14ac:dyDescent="0.2">
      <c r="H76" s="576"/>
      <c r="I76" s="576"/>
      <c r="J76" s="576"/>
      <c r="K76" s="576"/>
      <c r="L76" s="576"/>
    </row>
    <row r="77" spans="8:12" ht="12.6" customHeight="1" x14ac:dyDescent="0.2">
      <c r="H77" s="576"/>
      <c r="I77" s="576"/>
      <c r="J77" s="576"/>
      <c r="K77" s="576"/>
      <c r="L77" s="576"/>
    </row>
    <row r="78" spans="8:12" ht="10.5" customHeight="1" x14ac:dyDescent="0.2">
      <c r="H78" s="576"/>
      <c r="I78" s="576"/>
      <c r="J78" s="576"/>
      <c r="K78" s="576"/>
      <c r="L78" s="576"/>
    </row>
    <row r="79" spans="8:12" ht="12.75" customHeight="1" x14ac:dyDescent="0.2">
      <c r="H79" s="576"/>
      <c r="I79" s="576"/>
      <c r="J79" s="576"/>
      <c r="K79" s="576"/>
      <c r="L79" s="576"/>
    </row>
    <row r="80" spans="8:12" ht="12.75" customHeight="1" x14ac:dyDescent="0.2">
      <c r="H80" s="576"/>
      <c r="I80" s="576"/>
      <c r="J80" s="576"/>
      <c r="K80" s="576"/>
      <c r="L80" s="576"/>
    </row>
    <row r="81" spans="8:12" ht="12.75" customHeight="1" x14ac:dyDescent="0.2">
      <c r="H81" s="576"/>
      <c r="I81" s="576"/>
      <c r="J81" s="576"/>
      <c r="K81" s="576"/>
      <c r="L81" s="576"/>
    </row>
    <row r="82" spans="8:12" ht="12.75" customHeight="1" x14ac:dyDescent="0.2">
      <c r="H82" s="576"/>
      <c r="I82" s="576"/>
      <c r="J82" s="576"/>
      <c r="K82" s="576"/>
      <c r="L82" s="576"/>
    </row>
    <row r="83" spans="8:12" ht="12.75" customHeight="1" x14ac:dyDescent="0.2">
      <c r="H83" s="576"/>
      <c r="I83" s="576"/>
      <c r="J83" s="576"/>
      <c r="K83" s="576"/>
      <c r="L83" s="576"/>
    </row>
    <row r="84" spans="8:12" ht="12.75" customHeight="1" x14ac:dyDescent="0.2">
      <c r="H84" s="576"/>
      <c r="I84" s="576"/>
      <c r="J84" s="576"/>
      <c r="K84" s="576"/>
      <c r="L84" s="576"/>
    </row>
    <row r="85" spans="8:12" ht="12.75" customHeight="1" x14ac:dyDescent="0.2">
      <c r="H85" s="576"/>
      <c r="I85" s="576"/>
      <c r="J85" s="576"/>
      <c r="K85" s="576"/>
      <c r="L85" s="576"/>
    </row>
  </sheetData>
  <mergeCells count="16">
    <mergeCell ref="A4:G4"/>
    <mergeCell ref="A1:C1"/>
    <mergeCell ref="D1:G1"/>
    <mergeCell ref="A2:C2"/>
    <mergeCell ref="D2:G3"/>
    <mergeCell ref="A3:C3"/>
    <mergeCell ref="A26:G27"/>
    <mergeCell ref="A28:G43"/>
    <mergeCell ref="A44:G45"/>
    <mergeCell ref="A46:G60"/>
    <mergeCell ref="A5:B5"/>
    <mergeCell ref="D5:G6"/>
    <mergeCell ref="A6:B6"/>
    <mergeCell ref="A7:G7"/>
    <mergeCell ref="A8:G11"/>
    <mergeCell ref="A12:G25"/>
  </mergeCells>
  <printOptions horizontalCentered="1"/>
  <pageMargins left="0.35" right="0.35" top="0.35" bottom="0.35" header="0" footer="0"/>
  <pageSetup scale="83"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ntry="1">
    <tabColor rgb="FFFFFF00"/>
  </sheetPr>
  <dimension ref="A1:L121"/>
  <sheetViews>
    <sheetView showZeros="0" topLeftCell="A46" zoomScale="110" zoomScaleNormal="110" zoomScaleSheetLayoutView="100" workbookViewId="0">
      <selection activeCell="A68" sqref="A68"/>
    </sheetView>
  </sheetViews>
  <sheetFormatPr defaultRowHeight="12.75" x14ac:dyDescent="0.2"/>
  <cols>
    <col min="1" max="1" width="44.85546875" customWidth="1"/>
    <col min="2" max="2" width="10.7109375" customWidth="1"/>
    <col min="3" max="3" width="11.5703125" bestFit="1" customWidth="1"/>
    <col min="4" max="7" width="10.7109375" customWidth="1"/>
  </cols>
  <sheetData>
    <row r="1" spans="1:12" ht="15.75" x14ac:dyDescent="0.25">
      <c r="A1" s="842" t="s">
        <v>1</v>
      </c>
      <c r="B1" s="842"/>
      <c r="C1" s="842" t="s">
        <v>52</v>
      </c>
      <c r="D1" s="842"/>
      <c r="E1" s="842"/>
      <c r="F1" s="842"/>
      <c r="G1" s="842"/>
      <c r="H1" s="157"/>
      <c r="I1" s="157"/>
      <c r="J1" s="157"/>
      <c r="K1" s="157"/>
      <c r="L1" s="157"/>
    </row>
    <row r="2" spans="1:12" ht="15.75" x14ac:dyDescent="0.25">
      <c r="A2" s="843"/>
      <c r="B2" s="843"/>
      <c r="C2" s="843" t="s">
        <v>53</v>
      </c>
      <c r="D2" s="843"/>
      <c r="E2" s="843"/>
      <c r="F2" s="843"/>
      <c r="G2" s="843"/>
      <c r="H2" s="157"/>
      <c r="I2" s="157"/>
      <c r="J2" s="157"/>
      <c r="K2" s="157"/>
      <c r="L2" s="157"/>
    </row>
    <row r="3" spans="1:12" ht="15.75" x14ac:dyDescent="0.25">
      <c r="A3" s="844" t="s">
        <v>455</v>
      </c>
      <c r="B3" s="845"/>
      <c r="C3" s="845" t="s">
        <v>54</v>
      </c>
      <c r="D3" s="845"/>
      <c r="E3" s="845"/>
      <c r="F3" s="845"/>
      <c r="G3" s="845"/>
      <c r="H3" s="157"/>
      <c r="I3" s="157"/>
      <c r="J3" s="157"/>
      <c r="K3" s="157"/>
      <c r="L3" s="157"/>
    </row>
    <row r="4" spans="1:12" ht="4.5" customHeight="1" x14ac:dyDescent="0.2">
      <c r="A4" s="838"/>
      <c r="B4" s="839"/>
      <c r="C4" s="839"/>
      <c r="D4" s="839"/>
      <c r="E4" s="839"/>
      <c r="F4" s="839"/>
      <c r="G4" s="840"/>
      <c r="H4" s="157"/>
      <c r="I4" s="157"/>
      <c r="J4" s="157"/>
      <c r="K4" s="157"/>
      <c r="L4" s="157"/>
    </row>
    <row r="5" spans="1:12" ht="9.75" customHeight="1" x14ac:dyDescent="0.2">
      <c r="A5" s="841" t="s">
        <v>6</v>
      </c>
      <c r="B5" s="841"/>
      <c r="C5" s="841"/>
      <c r="D5" s="841"/>
      <c r="E5" s="841"/>
      <c r="F5" s="841"/>
      <c r="G5" s="35" t="s">
        <v>7</v>
      </c>
      <c r="H5" s="157"/>
      <c r="I5" s="157"/>
      <c r="J5" s="157"/>
      <c r="K5" s="157"/>
      <c r="L5" s="157"/>
    </row>
    <row r="6" spans="1:12" ht="13.5" customHeight="1" x14ac:dyDescent="0.2">
      <c r="A6" s="826" t="s">
        <v>474</v>
      </c>
      <c r="B6" s="827"/>
      <c r="C6" s="827"/>
      <c r="D6" s="827"/>
      <c r="E6" s="827"/>
      <c r="F6" s="828"/>
      <c r="G6" s="167" t="s">
        <v>499</v>
      </c>
      <c r="H6" s="157"/>
      <c r="I6" s="157"/>
      <c r="J6" s="157"/>
      <c r="K6" s="157"/>
      <c r="L6" s="157"/>
    </row>
    <row r="7" spans="1:12" ht="4.5" customHeight="1" x14ac:dyDescent="0.2">
      <c r="A7" s="838"/>
      <c r="B7" s="839"/>
      <c r="C7" s="839"/>
      <c r="D7" s="839"/>
      <c r="E7" s="839"/>
      <c r="F7" s="839"/>
      <c r="G7" s="840"/>
      <c r="H7" s="157"/>
      <c r="I7" s="157"/>
      <c r="J7" s="157"/>
      <c r="K7" s="157"/>
      <c r="L7" s="157"/>
    </row>
    <row r="8" spans="1:12" ht="12" customHeight="1" x14ac:dyDescent="0.2">
      <c r="A8" s="2"/>
      <c r="B8" s="36" t="s">
        <v>29</v>
      </c>
      <c r="C8" s="36" t="s">
        <v>29</v>
      </c>
      <c r="D8" s="36" t="s">
        <v>29</v>
      </c>
      <c r="E8" s="36" t="s">
        <v>29</v>
      </c>
      <c r="F8" s="36" t="s">
        <v>55</v>
      </c>
      <c r="G8" s="2"/>
      <c r="H8" s="157"/>
      <c r="I8" s="157"/>
      <c r="J8" s="157"/>
      <c r="K8" s="157"/>
      <c r="L8" s="157"/>
    </row>
    <row r="9" spans="1:12" ht="12" customHeight="1" x14ac:dyDescent="0.2">
      <c r="A9" s="108" t="s">
        <v>56</v>
      </c>
      <c r="B9" s="108">
        <v>100</v>
      </c>
      <c r="C9" s="108">
        <v>200</v>
      </c>
      <c r="D9" s="108" t="s">
        <v>57</v>
      </c>
      <c r="E9" s="108">
        <v>500</v>
      </c>
      <c r="F9" s="108" t="s">
        <v>58</v>
      </c>
      <c r="G9" s="108" t="s">
        <v>0</v>
      </c>
      <c r="H9" s="157"/>
      <c r="I9" s="157"/>
      <c r="J9" s="157"/>
      <c r="K9" s="157"/>
      <c r="L9" s="157"/>
    </row>
    <row r="10" spans="1:12" ht="12" customHeight="1" x14ac:dyDescent="0.2">
      <c r="A10" s="109" t="s">
        <v>11</v>
      </c>
      <c r="B10" s="109" t="s">
        <v>12</v>
      </c>
      <c r="C10" s="109" t="s">
        <v>13</v>
      </c>
      <c r="D10" s="109" t="s">
        <v>14</v>
      </c>
      <c r="E10" s="109" t="s">
        <v>15</v>
      </c>
      <c r="F10" s="109" t="s">
        <v>16</v>
      </c>
      <c r="G10" s="109" t="s">
        <v>17</v>
      </c>
      <c r="H10" s="157"/>
      <c r="I10" s="157"/>
      <c r="J10" s="157"/>
      <c r="K10" s="157"/>
      <c r="L10" s="157"/>
    </row>
    <row r="11" spans="1:12" x14ac:dyDescent="0.2">
      <c r="A11" s="701" t="s">
        <v>762</v>
      </c>
      <c r="B11" s="180"/>
      <c r="C11" s="180"/>
      <c r="D11" s="180"/>
      <c r="E11" s="180"/>
      <c r="F11" s="694"/>
      <c r="G11" s="705"/>
      <c r="H11" s="157"/>
      <c r="I11" s="157"/>
      <c r="J11" s="157"/>
      <c r="K11" s="157"/>
      <c r="L11" s="157"/>
    </row>
    <row r="12" spans="1:12" s="518" customFormat="1" x14ac:dyDescent="0.2">
      <c r="A12" s="702" t="s">
        <v>763</v>
      </c>
      <c r="B12" s="183"/>
      <c r="C12" s="704"/>
      <c r="D12" s="183"/>
      <c r="E12" s="183"/>
      <c r="F12" s="695"/>
      <c r="G12" s="705">
        <f t="shared" ref="G12:G77" si="0">SUM(B12:F12)</f>
        <v>0</v>
      </c>
      <c r="H12" s="554"/>
      <c r="I12" s="554"/>
      <c r="J12" s="554"/>
      <c r="K12" s="554"/>
      <c r="L12" s="554"/>
    </row>
    <row r="13" spans="1:12" s="518" customFormat="1" x14ac:dyDescent="0.2">
      <c r="A13" s="693" t="s">
        <v>774</v>
      </c>
      <c r="B13" s="723">
        <v>-339712</v>
      </c>
      <c r="C13" s="707"/>
      <c r="D13" s="183"/>
      <c r="E13" s="183"/>
      <c r="F13" s="183"/>
      <c r="G13" s="705">
        <f t="shared" ref="G13:G19" si="1">SUM(B13:F13)</f>
        <v>-339712</v>
      </c>
      <c r="H13" s="554"/>
      <c r="I13" s="554"/>
      <c r="J13" s="554"/>
      <c r="K13" s="554"/>
      <c r="L13" s="554"/>
    </row>
    <row r="14" spans="1:12" s="518" customFormat="1" x14ac:dyDescent="0.2">
      <c r="A14" s="693" t="s">
        <v>773</v>
      </c>
      <c r="B14" s="723">
        <v>1473589</v>
      </c>
      <c r="C14" s="707"/>
      <c r="D14" s="183"/>
      <c r="E14" s="183"/>
      <c r="F14" s="183"/>
      <c r="G14" s="705">
        <f t="shared" si="1"/>
        <v>1473589</v>
      </c>
      <c r="H14" s="554"/>
      <c r="I14" s="554"/>
      <c r="J14" s="554"/>
      <c r="K14" s="554"/>
      <c r="L14" s="554"/>
    </row>
    <row r="15" spans="1:12" s="518" customFormat="1" x14ac:dyDescent="0.2">
      <c r="A15" s="693" t="s">
        <v>772</v>
      </c>
      <c r="B15" s="723">
        <v>602525</v>
      </c>
      <c r="C15" s="707"/>
      <c r="D15" s="183"/>
      <c r="E15" s="183"/>
      <c r="F15" s="183"/>
      <c r="G15" s="705">
        <f t="shared" si="1"/>
        <v>602525</v>
      </c>
      <c r="H15" s="554"/>
      <c r="I15" s="554"/>
      <c r="J15" s="554"/>
      <c r="K15" s="554"/>
      <c r="L15" s="554"/>
    </row>
    <row r="16" spans="1:12" s="518" customFormat="1" x14ac:dyDescent="0.2">
      <c r="A16" s="702"/>
      <c r="B16" s="183"/>
      <c r="C16" s="707"/>
      <c r="D16" s="183"/>
      <c r="E16" s="183"/>
      <c r="F16" s="183"/>
      <c r="G16" s="705">
        <f t="shared" si="1"/>
        <v>0</v>
      </c>
      <c r="H16" s="554"/>
      <c r="I16" s="554"/>
      <c r="J16" s="554"/>
      <c r="K16" s="554"/>
      <c r="L16" s="554"/>
    </row>
    <row r="17" spans="1:12" s="518" customFormat="1" x14ac:dyDescent="0.2">
      <c r="A17" s="702"/>
      <c r="B17" s="183"/>
      <c r="C17" s="707"/>
      <c r="D17" s="183"/>
      <c r="E17" s="183"/>
      <c r="F17" s="183"/>
      <c r="G17" s="705">
        <f t="shared" si="1"/>
        <v>0</v>
      </c>
      <c r="H17" s="554"/>
      <c r="I17" s="554"/>
      <c r="J17" s="554"/>
      <c r="K17" s="554"/>
      <c r="L17" s="554"/>
    </row>
    <row r="18" spans="1:12" s="518" customFormat="1" x14ac:dyDescent="0.2">
      <c r="A18" s="702"/>
      <c r="B18" s="183"/>
      <c r="C18" s="707"/>
      <c r="D18" s="183"/>
      <c r="E18" s="183"/>
      <c r="F18" s="183"/>
      <c r="G18" s="705">
        <f t="shared" si="1"/>
        <v>0</v>
      </c>
      <c r="H18" s="554"/>
      <c r="I18" s="554"/>
      <c r="J18" s="554"/>
      <c r="K18" s="554"/>
      <c r="L18" s="554"/>
    </row>
    <row r="19" spans="1:12" s="518" customFormat="1" x14ac:dyDescent="0.2">
      <c r="A19" s="702"/>
      <c r="B19" s="185"/>
      <c r="C19" s="708"/>
      <c r="D19" s="185"/>
      <c r="E19" s="185"/>
      <c r="F19" s="185"/>
      <c r="G19" s="152">
        <f t="shared" si="1"/>
        <v>0</v>
      </c>
      <c r="H19" s="554"/>
      <c r="I19" s="554"/>
      <c r="J19" s="554"/>
      <c r="K19" s="554"/>
      <c r="L19" s="554"/>
    </row>
    <row r="20" spans="1:12" s="518" customFormat="1" x14ac:dyDescent="0.2">
      <c r="A20" s="693" t="s">
        <v>764</v>
      </c>
      <c r="B20" s="706">
        <f t="shared" ref="B20:G20" si="2">SUM(B13:B19)</f>
        <v>1736402</v>
      </c>
      <c r="C20" s="706">
        <f t="shared" si="2"/>
        <v>0</v>
      </c>
      <c r="D20" s="706">
        <f t="shared" si="2"/>
        <v>0</v>
      </c>
      <c r="E20" s="706">
        <f t="shared" si="2"/>
        <v>0</v>
      </c>
      <c r="F20" s="706">
        <f t="shared" si="2"/>
        <v>0</v>
      </c>
      <c r="G20" s="706">
        <f t="shared" si="2"/>
        <v>1736402</v>
      </c>
      <c r="H20" s="554"/>
      <c r="I20" s="554"/>
      <c r="J20" s="554"/>
      <c r="K20" s="554"/>
      <c r="L20" s="554"/>
    </row>
    <row r="21" spans="1:12" s="518" customFormat="1" x14ac:dyDescent="0.2">
      <c r="A21" s="702"/>
      <c r="B21" s="522"/>
      <c r="C21" s="704"/>
      <c r="D21" s="183"/>
      <c r="E21" s="183"/>
      <c r="F21" s="183"/>
      <c r="G21" s="151"/>
      <c r="H21" s="554"/>
      <c r="I21" s="554"/>
      <c r="J21" s="554"/>
      <c r="K21" s="554"/>
      <c r="L21" s="554"/>
    </row>
    <row r="22" spans="1:12" s="518" customFormat="1" x14ac:dyDescent="0.2">
      <c r="A22" s="702"/>
      <c r="B22" s="522"/>
      <c r="C22" s="704"/>
      <c r="D22" s="183"/>
      <c r="E22" s="183"/>
      <c r="F22" s="183"/>
      <c r="G22" s="151"/>
      <c r="H22" s="554"/>
      <c r="I22" s="554"/>
      <c r="J22" s="554"/>
      <c r="K22" s="554"/>
      <c r="L22" s="554"/>
    </row>
    <row r="23" spans="1:12" s="518" customFormat="1" x14ac:dyDescent="0.2">
      <c r="A23" s="702" t="s">
        <v>765</v>
      </c>
      <c r="B23" s="522"/>
      <c r="C23" s="704"/>
      <c r="D23" s="183"/>
      <c r="E23" s="183"/>
      <c r="F23" s="183"/>
      <c r="G23" s="151"/>
      <c r="H23" s="554"/>
      <c r="I23" s="554"/>
      <c r="J23" s="554"/>
      <c r="K23" s="554"/>
      <c r="L23" s="554"/>
    </row>
    <row r="24" spans="1:12" s="518" customFormat="1" ht="22.5" x14ac:dyDescent="0.2">
      <c r="A24" s="702" t="s">
        <v>766</v>
      </c>
      <c r="B24" s="522"/>
      <c r="C24" s="706">
        <v>666099</v>
      </c>
      <c r="D24" s="183"/>
      <c r="E24" s="183"/>
      <c r="F24" s="183"/>
      <c r="G24" s="151">
        <f>SUM(B24:F24)</f>
        <v>666099</v>
      </c>
      <c r="H24" s="554"/>
      <c r="I24" s="554"/>
      <c r="J24" s="554"/>
      <c r="K24" s="554"/>
      <c r="L24" s="554"/>
    </row>
    <row r="25" spans="1:12" s="518" customFormat="1" x14ac:dyDescent="0.2">
      <c r="A25" s="702"/>
      <c r="B25" s="522"/>
      <c r="C25" s="704"/>
      <c r="D25" s="183"/>
      <c r="E25" s="183"/>
      <c r="F25" s="183"/>
      <c r="G25" s="151">
        <f t="shared" ref="G25:G30" si="3">SUM(B25:F25)</f>
        <v>0</v>
      </c>
      <c r="H25" s="554"/>
      <c r="I25" s="554"/>
      <c r="J25" s="554"/>
      <c r="K25" s="554"/>
      <c r="L25" s="554"/>
    </row>
    <row r="26" spans="1:12" s="518" customFormat="1" x14ac:dyDescent="0.2">
      <c r="A26" s="702"/>
      <c r="B26" s="522"/>
      <c r="D26" s="183"/>
      <c r="E26" s="183"/>
      <c r="F26" s="183"/>
      <c r="G26" s="151">
        <f t="shared" si="3"/>
        <v>0</v>
      </c>
      <c r="H26" s="554"/>
      <c r="I26" s="554"/>
      <c r="J26" s="554"/>
      <c r="K26" s="554"/>
      <c r="L26" s="554"/>
    </row>
    <row r="27" spans="1:12" s="518" customFormat="1" x14ac:dyDescent="0.2">
      <c r="A27" s="702"/>
      <c r="B27" s="522"/>
      <c r="C27" s="704"/>
      <c r="D27" s="183"/>
      <c r="E27" s="183"/>
      <c r="F27" s="183"/>
      <c r="G27" s="151">
        <f t="shared" si="3"/>
        <v>0</v>
      </c>
      <c r="H27" s="554"/>
      <c r="I27" s="554"/>
      <c r="J27" s="554"/>
      <c r="K27" s="554"/>
      <c r="L27" s="554"/>
    </row>
    <row r="28" spans="1:12" s="518" customFormat="1" x14ac:dyDescent="0.2">
      <c r="A28" s="702"/>
      <c r="B28" s="522"/>
      <c r="C28" s="704"/>
      <c r="D28" s="183"/>
      <c r="E28" s="183"/>
      <c r="F28" s="183"/>
      <c r="G28" s="151">
        <f t="shared" si="3"/>
        <v>0</v>
      </c>
      <c r="H28" s="554"/>
      <c r="I28" s="554"/>
      <c r="J28" s="554"/>
      <c r="K28" s="554"/>
      <c r="L28" s="554"/>
    </row>
    <row r="29" spans="1:12" s="518" customFormat="1" x14ac:dyDescent="0.2">
      <c r="A29" s="702"/>
      <c r="B29" s="522"/>
      <c r="C29" s="704"/>
      <c r="D29" s="183"/>
      <c r="E29" s="183"/>
      <c r="F29" s="183"/>
      <c r="G29" s="151">
        <f t="shared" si="3"/>
        <v>0</v>
      </c>
      <c r="H29" s="554"/>
      <c r="I29" s="554"/>
      <c r="J29" s="554"/>
      <c r="K29" s="554"/>
      <c r="L29" s="554"/>
    </row>
    <row r="30" spans="1:12" s="518" customFormat="1" x14ac:dyDescent="0.2">
      <c r="A30" s="702"/>
      <c r="B30" s="712"/>
      <c r="C30" s="708"/>
      <c r="D30" s="185"/>
      <c r="E30" s="185"/>
      <c r="F30" s="185"/>
      <c r="G30" s="152">
        <f t="shared" si="3"/>
        <v>0</v>
      </c>
      <c r="H30" s="554"/>
      <c r="I30" s="554"/>
      <c r="J30" s="554"/>
      <c r="K30" s="554"/>
      <c r="L30" s="554"/>
    </row>
    <row r="31" spans="1:12" s="518" customFormat="1" x14ac:dyDescent="0.2">
      <c r="A31" s="693" t="s">
        <v>764</v>
      </c>
      <c r="B31" s="711">
        <f>SUM(B24:B30)</f>
        <v>0</v>
      </c>
      <c r="C31" s="711">
        <f t="shared" ref="C31:G31" si="4">SUM(C24:C30)</f>
        <v>666099</v>
      </c>
      <c r="D31" s="711">
        <f t="shared" si="4"/>
        <v>0</v>
      </c>
      <c r="E31" s="711">
        <f t="shared" si="4"/>
        <v>0</v>
      </c>
      <c r="F31" s="711">
        <f t="shared" si="4"/>
        <v>0</v>
      </c>
      <c r="G31" s="711">
        <f t="shared" si="4"/>
        <v>666099</v>
      </c>
      <c r="H31" s="554"/>
      <c r="I31" s="554"/>
      <c r="J31" s="554"/>
      <c r="K31" s="554"/>
      <c r="L31" s="554"/>
    </row>
    <row r="32" spans="1:12" s="518" customFormat="1" x14ac:dyDescent="0.2">
      <c r="A32" s="702"/>
      <c r="B32" s="522"/>
      <c r="C32" s="704"/>
      <c r="D32" s="183"/>
      <c r="E32" s="183"/>
      <c r="F32" s="183"/>
      <c r="G32" s="151"/>
      <c r="H32" s="554"/>
      <c r="I32" s="554"/>
      <c r="J32" s="554"/>
      <c r="K32" s="554"/>
      <c r="L32" s="554"/>
    </row>
    <row r="33" spans="1:12" s="518" customFormat="1" x14ac:dyDescent="0.2">
      <c r="A33" s="702" t="s">
        <v>767</v>
      </c>
      <c r="B33" s="522"/>
      <c r="C33" s="704"/>
      <c r="D33" s="183"/>
      <c r="E33" s="183"/>
      <c r="F33" s="183"/>
      <c r="G33" s="151"/>
      <c r="H33" s="554"/>
      <c r="I33" s="554"/>
      <c r="J33" s="554"/>
      <c r="K33" s="554"/>
      <c r="L33" s="554"/>
    </row>
    <row r="34" spans="1:12" s="518" customFormat="1" x14ac:dyDescent="0.2">
      <c r="A34" s="702" t="s">
        <v>769</v>
      </c>
      <c r="B34" s="522"/>
      <c r="C34" s="704"/>
      <c r="D34" s="183">
        <v>1253200</v>
      </c>
      <c r="E34" s="183"/>
      <c r="F34" s="183"/>
      <c r="G34" s="151">
        <f>SUM(B34:F34)</f>
        <v>1253200</v>
      </c>
      <c r="H34" s="554"/>
      <c r="I34" s="554"/>
      <c r="J34" s="554"/>
      <c r="K34" s="554"/>
      <c r="L34" s="554"/>
    </row>
    <row r="35" spans="1:12" s="518" customFormat="1" x14ac:dyDescent="0.2">
      <c r="A35" s="702"/>
      <c r="B35" s="522"/>
      <c r="C35" s="704"/>
      <c r="D35" s="183"/>
      <c r="E35" s="183"/>
      <c r="F35" s="183"/>
      <c r="G35" s="151">
        <f t="shared" ref="G35:G38" si="5">SUM(B35:F35)</f>
        <v>0</v>
      </c>
      <c r="H35" s="554"/>
      <c r="I35" s="554"/>
      <c r="J35" s="554"/>
      <c r="K35" s="554"/>
      <c r="L35" s="554"/>
    </row>
    <row r="36" spans="1:12" s="518" customFormat="1" x14ac:dyDescent="0.2">
      <c r="A36" s="702"/>
      <c r="B36" s="522"/>
      <c r="C36" s="704"/>
      <c r="D36" s="183"/>
      <c r="E36" s="183"/>
      <c r="F36" s="183"/>
      <c r="G36" s="151">
        <f t="shared" si="5"/>
        <v>0</v>
      </c>
      <c r="H36" s="554"/>
      <c r="I36" s="554"/>
      <c r="J36" s="554"/>
      <c r="K36" s="554"/>
      <c r="L36" s="554"/>
    </row>
    <row r="37" spans="1:12" s="518" customFormat="1" x14ac:dyDescent="0.2">
      <c r="A37" s="702"/>
      <c r="B37" s="522"/>
      <c r="C37" s="704"/>
      <c r="D37" s="183"/>
      <c r="E37" s="183"/>
      <c r="F37" s="183"/>
      <c r="G37" s="151">
        <f t="shared" si="5"/>
        <v>0</v>
      </c>
      <c r="H37" s="554"/>
      <c r="I37" s="554"/>
      <c r="J37" s="554"/>
      <c r="K37" s="554"/>
      <c r="L37" s="554"/>
    </row>
    <row r="38" spans="1:12" s="518" customFormat="1" x14ac:dyDescent="0.2">
      <c r="A38" s="702"/>
      <c r="B38" s="712"/>
      <c r="C38" s="708"/>
      <c r="D38" s="185"/>
      <c r="E38" s="185"/>
      <c r="F38" s="185"/>
      <c r="G38" s="152">
        <f t="shared" si="5"/>
        <v>0</v>
      </c>
      <c r="H38" s="554"/>
      <c r="I38" s="554"/>
      <c r="J38" s="554"/>
      <c r="K38" s="554"/>
      <c r="L38" s="554"/>
    </row>
    <row r="39" spans="1:12" s="518" customFormat="1" x14ac:dyDescent="0.2">
      <c r="A39" s="693" t="s">
        <v>764</v>
      </c>
      <c r="B39" s="711">
        <f>SUM(B34:B38)</f>
        <v>0</v>
      </c>
      <c r="C39" s="711">
        <f t="shared" ref="C39:G39" si="6">SUM(C34:C38)</f>
        <v>0</v>
      </c>
      <c r="D39" s="711">
        <f t="shared" si="6"/>
        <v>1253200</v>
      </c>
      <c r="E39" s="711">
        <f t="shared" si="6"/>
        <v>0</v>
      </c>
      <c r="F39" s="711">
        <f t="shared" si="6"/>
        <v>0</v>
      </c>
      <c r="G39" s="711">
        <f t="shared" si="6"/>
        <v>1253200</v>
      </c>
      <c r="H39" s="554"/>
      <c r="I39" s="554"/>
      <c r="J39" s="554"/>
      <c r="K39" s="554"/>
      <c r="L39" s="554"/>
    </row>
    <row r="40" spans="1:12" s="518" customFormat="1" x14ac:dyDescent="0.2">
      <c r="A40" s="702"/>
      <c r="B40" s="522"/>
      <c r="C40" s="704"/>
      <c r="D40" s="183"/>
      <c r="E40" s="183"/>
      <c r="F40" s="183"/>
      <c r="G40" s="151"/>
      <c r="H40" s="554"/>
      <c r="I40" s="554"/>
      <c r="J40" s="554"/>
      <c r="K40" s="554"/>
      <c r="L40" s="554"/>
    </row>
    <row r="41" spans="1:12" s="518" customFormat="1" x14ac:dyDescent="0.2">
      <c r="A41" s="702" t="s">
        <v>768</v>
      </c>
      <c r="B41" s="522"/>
      <c r="C41" s="704"/>
      <c r="D41" s="183"/>
      <c r="E41" s="183"/>
      <c r="F41" s="183"/>
      <c r="G41" s="151"/>
      <c r="H41" s="554"/>
      <c r="I41" s="554"/>
      <c r="J41" s="554"/>
      <c r="K41" s="554"/>
      <c r="L41" s="554"/>
    </row>
    <row r="42" spans="1:12" s="518" customFormat="1" ht="22.5" x14ac:dyDescent="0.2">
      <c r="A42" s="702" t="s">
        <v>770</v>
      </c>
      <c r="B42" s="522"/>
      <c r="C42" s="704"/>
      <c r="D42" s="183"/>
      <c r="E42" s="183">
        <v>875000</v>
      </c>
      <c r="F42" s="183"/>
      <c r="G42" s="717">
        <f>SUM(B42:F42)</f>
        <v>875000</v>
      </c>
      <c r="H42" s="554"/>
      <c r="I42" s="554"/>
      <c r="J42" s="554"/>
      <c r="K42" s="554"/>
      <c r="L42" s="554"/>
    </row>
    <row r="43" spans="1:12" s="518" customFormat="1" x14ac:dyDescent="0.2">
      <c r="A43" s="702"/>
      <c r="B43" s="522"/>
      <c r="C43" s="704"/>
      <c r="D43" s="183"/>
      <c r="E43" s="183"/>
      <c r="F43" s="183"/>
      <c r="G43" s="717">
        <f t="shared" ref="G43:G45" si="7">SUM(B43:F43)</f>
        <v>0</v>
      </c>
      <c r="H43" s="554"/>
      <c r="I43" s="554"/>
      <c r="J43" s="554"/>
      <c r="K43" s="554"/>
      <c r="L43" s="554"/>
    </row>
    <row r="44" spans="1:12" s="518" customFormat="1" x14ac:dyDescent="0.2">
      <c r="A44" s="702"/>
      <c r="B44" s="710"/>
      <c r="D44" s="183"/>
      <c r="E44" s="183"/>
      <c r="F44" s="183"/>
      <c r="G44" s="717">
        <f t="shared" si="7"/>
        <v>0</v>
      </c>
      <c r="H44" s="554"/>
      <c r="I44" s="554"/>
      <c r="J44" s="554"/>
      <c r="K44" s="554"/>
      <c r="L44" s="554"/>
    </row>
    <row r="45" spans="1:12" s="518" customFormat="1" x14ac:dyDescent="0.2">
      <c r="A45" s="702"/>
      <c r="B45" s="716"/>
      <c r="C45" s="703"/>
      <c r="D45" s="185"/>
      <c r="E45" s="185"/>
      <c r="F45" s="185"/>
      <c r="G45" s="718">
        <f t="shared" si="7"/>
        <v>0</v>
      </c>
      <c r="H45" s="554"/>
      <c r="I45" s="554"/>
      <c r="J45" s="554"/>
      <c r="K45" s="554"/>
      <c r="L45" s="554"/>
    </row>
    <row r="46" spans="1:12" s="518" customFormat="1" x14ac:dyDescent="0.2">
      <c r="A46" s="693" t="s">
        <v>764</v>
      </c>
      <c r="B46" s="711">
        <f>SUM(B42:B45)</f>
        <v>0</v>
      </c>
      <c r="C46" s="711">
        <f t="shared" ref="C46:G46" si="8">SUM(C42:C45)</f>
        <v>0</v>
      </c>
      <c r="D46" s="711">
        <f t="shared" si="8"/>
        <v>0</v>
      </c>
      <c r="E46" s="711">
        <f t="shared" si="8"/>
        <v>875000</v>
      </c>
      <c r="F46" s="711">
        <f t="shared" si="8"/>
        <v>0</v>
      </c>
      <c r="G46" s="711">
        <f t="shared" si="8"/>
        <v>875000</v>
      </c>
      <c r="H46" s="554"/>
      <c r="I46" s="554"/>
      <c r="J46" s="554"/>
      <c r="K46" s="554"/>
      <c r="L46" s="554"/>
    </row>
    <row r="47" spans="1:12" s="518" customFormat="1" x14ac:dyDescent="0.2">
      <c r="A47" s="702"/>
      <c r="B47" s="710"/>
      <c r="D47" s="183"/>
      <c r="E47" s="183"/>
      <c r="F47" s="183"/>
      <c r="G47" s="151"/>
      <c r="H47" s="554"/>
      <c r="I47" s="554"/>
      <c r="J47" s="554"/>
      <c r="K47" s="554"/>
      <c r="L47" s="554"/>
    </row>
    <row r="48" spans="1:12" s="518" customFormat="1" x14ac:dyDescent="0.2">
      <c r="A48" s="702"/>
      <c r="B48" s="710"/>
      <c r="D48" s="183"/>
      <c r="E48" s="183"/>
      <c r="F48" s="183"/>
      <c r="G48" s="151"/>
      <c r="H48" s="554"/>
      <c r="I48" s="554"/>
      <c r="J48" s="554"/>
      <c r="K48" s="554"/>
      <c r="L48" s="554"/>
    </row>
    <row r="49" spans="1:12" s="518" customFormat="1" ht="13.5" thickBot="1" x14ac:dyDescent="0.25">
      <c r="A49" s="702" t="s">
        <v>771</v>
      </c>
      <c r="B49" s="719">
        <f>B20</f>
        <v>1736402</v>
      </c>
      <c r="C49" s="720">
        <f>C31</f>
        <v>666099</v>
      </c>
      <c r="D49" s="721">
        <f>D39</f>
        <v>1253200</v>
      </c>
      <c r="E49" s="721">
        <f>E46</f>
        <v>875000</v>
      </c>
      <c r="F49" s="721">
        <v>0</v>
      </c>
      <c r="G49" s="722">
        <f>SUM(B49:F49)</f>
        <v>4530701</v>
      </c>
      <c r="H49" s="554"/>
      <c r="I49" s="554"/>
      <c r="J49" s="554"/>
      <c r="K49" s="554"/>
      <c r="L49" s="554"/>
    </row>
    <row r="50" spans="1:12" s="518" customFormat="1" ht="13.5" thickTop="1" x14ac:dyDescent="0.2">
      <c r="A50" s="702"/>
      <c r="B50" s="710"/>
      <c r="D50" s="183"/>
      <c r="E50" s="183"/>
      <c r="F50" s="183"/>
      <c r="G50" s="151"/>
      <c r="H50" s="554"/>
      <c r="I50" s="554"/>
      <c r="J50" s="554"/>
      <c r="K50" s="554"/>
      <c r="L50" s="554"/>
    </row>
    <row r="51" spans="1:12" s="518" customFormat="1" x14ac:dyDescent="0.2">
      <c r="A51" s="702"/>
      <c r="B51" s="740"/>
      <c r="C51" s="741"/>
      <c r="D51" s="183"/>
      <c r="E51" s="183"/>
      <c r="F51" s="183"/>
      <c r="G51" s="151"/>
      <c r="H51" s="736"/>
      <c r="I51" s="736"/>
      <c r="J51" s="554"/>
      <c r="K51" s="554"/>
      <c r="L51" s="554"/>
    </row>
    <row r="52" spans="1:12" s="518" customFormat="1" x14ac:dyDescent="0.2">
      <c r="A52" s="702"/>
      <c r="B52" s="183"/>
      <c r="C52" s="709">
        <f>1513200-179550</f>
        <v>1333650</v>
      </c>
      <c r="D52" s="183"/>
      <c r="E52" s="183"/>
      <c r="F52" s="183"/>
      <c r="G52" s="151"/>
      <c r="H52" s="736"/>
      <c r="I52" s="736"/>
      <c r="J52" s="554"/>
      <c r="K52" s="554"/>
      <c r="L52" s="554"/>
    </row>
    <row r="53" spans="1:12" s="518" customFormat="1" x14ac:dyDescent="0.2">
      <c r="A53" s="181" t="s">
        <v>705</v>
      </c>
      <c r="B53" s="183"/>
      <c r="C53" s="709">
        <v>103484</v>
      </c>
      <c r="D53" s="183"/>
      <c r="E53" s="183"/>
      <c r="F53" s="183"/>
      <c r="G53" s="697">
        <f t="shared" si="0"/>
        <v>103484</v>
      </c>
      <c r="H53" s="736"/>
      <c r="I53" s="736"/>
      <c r="J53" s="554"/>
      <c r="K53" s="554"/>
      <c r="L53" s="554"/>
    </row>
    <row r="54" spans="1:12" s="518" customFormat="1" x14ac:dyDescent="0.2">
      <c r="A54" s="181" t="s">
        <v>706</v>
      </c>
      <c r="B54" s="183"/>
      <c r="C54" s="709">
        <v>2000</v>
      </c>
      <c r="D54" s="183"/>
      <c r="E54" s="183"/>
      <c r="F54" s="183"/>
      <c r="G54" s="697">
        <f t="shared" si="0"/>
        <v>2000</v>
      </c>
      <c r="H54" s="736"/>
      <c r="I54" s="736"/>
      <c r="J54" s="554"/>
      <c r="K54" s="554"/>
      <c r="L54" s="554"/>
    </row>
    <row r="55" spans="1:12" s="518" customFormat="1" x14ac:dyDescent="0.2">
      <c r="A55" s="181" t="s">
        <v>707</v>
      </c>
      <c r="B55" s="183"/>
      <c r="C55" s="709">
        <v>422334</v>
      </c>
      <c r="D55" s="183"/>
      <c r="E55" s="183"/>
      <c r="F55" s="183"/>
      <c r="G55" s="697">
        <f t="shared" si="0"/>
        <v>422334</v>
      </c>
      <c r="H55" s="736"/>
      <c r="I55" s="736"/>
      <c r="J55" s="554"/>
      <c r="K55" s="554"/>
      <c r="L55" s="554"/>
    </row>
    <row r="56" spans="1:12" s="518" customFormat="1" x14ac:dyDescent="0.2">
      <c r="A56" s="181" t="s">
        <v>708</v>
      </c>
      <c r="B56" s="183"/>
      <c r="C56" s="709">
        <v>40000</v>
      </c>
      <c r="D56" s="183"/>
      <c r="E56" s="183"/>
      <c r="F56" s="695"/>
      <c r="G56" s="697">
        <f t="shared" si="0"/>
        <v>40000</v>
      </c>
      <c r="H56" s="736"/>
      <c r="I56" s="736"/>
      <c r="J56" s="554"/>
      <c r="K56" s="554"/>
      <c r="L56" s="554"/>
    </row>
    <row r="57" spans="1:12" s="518" customFormat="1" x14ac:dyDescent="0.2">
      <c r="A57" s="181" t="s">
        <v>709</v>
      </c>
      <c r="B57" s="183"/>
      <c r="C57" s="709"/>
      <c r="D57" s="183">
        <v>190000</v>
      </c>
      <c r="E57" s="183"/>
      <c r="F57" s="695"/>
      <c r="G57" s="697">
        <f t="shared" si="0"/>
        <v>190000</v>
      </c>
      <c r="H57" s="736"/>
      <c r="I57" s="736"/>
      <c r="J57" s="554"/>
      <c r="K57" s="554"/>
      <c r="L57" s="554"/>
    </row>
    <row r="58" spans="1:12" s="518" customFormat="1" x14ac:dyDescent="0.2">
      <c r="A58" s="181" t="s">
        <v>710</v>
      </c>
      <c r="B58" s="183"/>
      <c r="C58" s="183"/>
      <c r="D58" s="183">
        <v>5000</v>
      </c>
      <c r="E58" s="183"/>
      <c r="F58" s="695"/>
      <c r="G58" s="697">
        <f t="shared" si="0"/>
        <v>5000</v>
      </c>
      <c r="H58" s="736"/>
      <c r="I58" s="736"/>
      <c r="J58" s="554"/>
      <c r="K58" s="554"/>
      <c r="L58" s="554"/>
    </row>
    <row r="59" spans="1:12" s="518" customFormat="1" x14ac:dyDescent="0.2">
      <c r="A59" s="181" t="s">
        <v>711</v>
      </c>
      <c r="B59" s="183"/>
      <c r="C59" s="183"/>
      <c r="D59" s="183">
        <v>160000</v>
      </c>
      <c r="E59" s="183"/>
      <c r="F59" s="695"/>
      <c r="G59" s="697">
        <f t="shared" si="0"/>
        <v>160000</v>
      </c>
      <c r="H59" s="741"/>
      <c r="I59" s="736"/>
      <c r="J59" s="554"/>
      <c r="K59" s="554"/>
      <c r="L59" s="554"/>
    </row>
    <row r="60" spans="1:12" s="518" customFormat="1" x14ac:dyDescent="0.2">
      <c r="A60" s="181" t="s">
        <v>712</v>
      </c>
      <c r="B60" s="183"/>
      <c r="C60" s="183"/>
      <c r="D60" s="183">
        <v>14000</v>
      </c>
      <c r="E60" s="183"/>
      <c r="F60" s="695"/>
      <c r="G60" s="697">
        <f t="shared" si="0"/>
        <v>14000</v>
      </c>
      <c r="H60" s="736"/>
      <c r="I60" s="736"/>
      <c r="J60" s="554"/>
      <c r="K60" s="554"/>
      <c r="L60" s="554"/>
    </row>
    <row r="61" spans="1:12" s="518" customFormat="1" x14ac:dyDescent="0.2">
      <c r="A61" s="181" t="s">
        <v>713</v>
      </c>
      <c r="B61" s="183"/>
      <c r="C61" s="183"/>
      <c r="D61" s="183">
        <v>3050</v>
      </c>
      <c r="E61" s="183"/>
      <c r="F61" s="695"/>
      <c r="G61" s="697">
        <f t="shared" si="0"/>
        <v>3050</v>
      </c>
      <c r="H61" s="736"/>
      <c r="I61" s="736"/>
      <c r="J61" s="554"/>
      <c r="K61" s="554"/>
      <c r="L61" s="554"/>
    </row>
    <row r="62" spans="1:12" s="518" customFormat="1" x14ac:dyDescent="0.2">
      <c r="A62" s="181" t="s">
        <v>714</v>
      </c>
      <c r="B62" s="183"/>
      <c r="C62" s="183"/>
      <c r="D62" s="183">
        <v>875000</v>
      </c>
      <c r="E62" s="183"/>
      <c r="F62" s="695"/>
      <c r="G62" s="697">
        <f t="shared" si="0"/>
        <v>875000</v>
      </c>
      <c r="H62" s="736"/>
      <c r="I62" s="736"/>
      <c r="J62" s="554"/>
      <c r="K62" s="554"/>
      <c r="L62" s="554"/>
    </row>
    <row r="63" spans="1:12" s="518" customFormat="1" x14ac:dyDescent="0.2">
      <c r="A63" s="181" t="s">
        <v>715</v>
      </c>
      <c r="B63" s="183"/>
      <c r="C63" s="183"/>
      <c r="D63" s="183">
        <v>3553200</v>
      </c>
      <c r="E63" s="183"/>
      <c r="F63" s="695"/>
      <c r="G63" s="697">
        <f t="shared" si="0"/>
        <v>3553200</v>
      </c>
      <c r="H63" s="736"/>
      <c r="I63" s="736"/>
      <c r="J63" s="554"/>
      <c r="K63" s="554"/>
      <c r="L63" s="554"/>
    </row>
    <row r="64" spans="1:12" s="518" customFormat="1" x14ac:dyDescent="0.2">
      <c r="A64" s="181" t="s">
        <v>716</v>
      </c>
      <c r="B64" s="183">
        <v>90000</v>
      </c>
      <c r="C64" s="183"/>
      <c r="D64" s="183"/>
      <c r="E64" s="183"/>
      <c r="F64" s="695"/>
      <c r="G64" s="697">
        <f t="shared" si="0"/>
        <v>90000</v>
      </c>
      <c r="H64" s="736"/>
      <c r="I64" s="736"/>
      <c r="J64" s="554"/>
      <c r="K64" s="554"/>
      <c r="L64" s="554"/>
    </row>
    <row r="65" spans="1:12" s="518" customFormat="1" x14ac:dyDescent="0.2">
      <c r="A65" s="181" t="s">
        <v>717</v>
      </c>
      <c r="B65" s="183">
        <v>14400</v>
      </c>
      <c r="C65" s="183"/>
      <c r="D65" s="183"/>
      <c r="E65" s="183"/>
      <c r="F65" s="695"/>
      <c r="G65" s="697">
        <f t="shared" si="0"/>
        <v>14400</v>
      </c>
      <c r="H65" s="736"/>
      <c r="I65" s="736"/>
      <c r="J65" s="554"/>
      <c r="K65" s="554"/>
      <c r="L65" s="554"/>
    </row>
    <row r="66" spans="1:12" s="518" customFormat="1" x14ac:dyDescent="0.2">
      <c r="A66" s="181" t="s">
        <v>734</v>
      </c>
      <c r="B66" s="183"/>
      <c r="C66" s="183">
        <v>334137</v>
      </c>
      <c r="D66" s="183"/>
      <c r="E66" s="183"/>
      <c r="F66" s="695"/>
      <c r="G66" s="697">
        <f t="shared" si="0"/>
        <v>334137</v>
      </c>
      <c r="H66" s="736"/>
      <c r="I66" s="736"/>
      <c r="J66" s="554"/>
      <c r="K66" s="554"/>
      <c r="L66" s="554"/>
    </row>
    <row r="67" spans="1:12" s="518" customFormat="1" x14ac:dyDescent="0.2">
      <c r="A67" s="181" t="s">
        <v>735</v>
      </c>
      <c r="B67" s="183"/>
      <c r="C67" s="183">
        <v>49610</v>
      </c>
      <c r="D67" s="183"/>
      <c r="E67" s="183"/>
      <c r="F67" s="695"/>
      <c r="G67" s="697">
        <f t="shared" si="0"/>
        <v>49610</v>
      </c>
      <c r="H67" s="736"/>
      <c r="I67" s="736"/>
      <c r="J67" s="554"/>
      <c r="K67" s="554"/>
      <c r="L67" s="554"/>
    </row>
    <row r="68" spans="1:12" s="518" customFormat="1" x14ac:dyDescent="0.2">
      <c r="A68" s="181" t="s">
        <v>736</v>
      </c>
      <c r="B68" s="183"/>
      <c r="C68" s="183">
        <v>850000</v>
      </c>
      <c r="D68" s="183"/>
      <c r="E68" s="183"/>
      <c r="F68" s="695"/>
      <c r="G68" s="697">
        <f t="shared" si="0"/>
        <v>850000</v>
      </c>
      <c r="H68" s="736"/>
      <c r="I68" s="736"/>
      <c r="J68" s="554"/>
      <c r="K68" s="554"/>
      <c r="L68" s="554"/>
    </row>
    <row r="69" spans="1:12" s="518" customFormat="1" x14ac:dyDescent="0.2">
      <c r="A69" s="181" t="s">
        <v>746</v>
      </c>
      <c r="B69" s="183">
        <v>970000</v>
      </c>
      <c r="C69" s="183"/>
      <c r="D69" s="183"/>
      <c r="E69" s="183"/>
      <c r="F69" s="695"/>
      <c r="G69" s="697">
        <f t="shared" si="0"/>
        <v>970000</v>
      </c>
      <c r="H69" s="736"/>
      <c r="I69" s="736"/>
      <c r="J69" s="554"/>
      <c r="K69" s="554"/>
      <c r="L69" s="554"/>
    </row>
    <row r="70" spans="1:12" s="518" customFormat="1" x14ac:dyDescent="0.2">
      <c r="A70" s="181" t="s">
        <v>757</v>
      </c>
      <c r="B70" s="183">
        <v>287166</v>
      </c>
      <c r="C70" s="183"/>
      <c r="D70" s="183"/>
      <c r="E70" s="183"/>
      <c r="F70" s="695"/>
      <c r="G70" s="697">
        <f t="shared" si="0"/>
        <v>287166</v>
      </c>
      <c r="H70" s="736"/>
      <c r="I70" s="736"/>
      <c r="J70" s="554"/>
      <c r="K70" s="554"/>
      <c r="L70" s="554"/>
    </row>
    <row r="71" spans="1:12" s="518" customFormat="1" x14ac:dyDescent="0.2">
      <c r="A71" s="693" t="s">
        <v>758</v>
      </c>
      <c r="B71" s="183">
        <v>-355000</v>
      </c>
      <c r="C71" s="183"/>
      <c r="D71" s="183"/>
      <c r="E71" s="183"/>
      <c r="F71" s="695"/>
      <c r="G71" s="697">
        <f t="shared" si="0"/>
        <v>-355000</v>
      </c>
      <c r="H71" s="736"/>
      <c r="I71" s="736"/>
      <c r="J71" s="554"/>
      <c r="K71" s="554"/>
      <c r="L71" s="554"/>
    </row>
    <row r="72" spans="1:12" s="518" customFormat="1" x14ac:dyDescent="0.2">
      <c r="A72" s="693" t="s">
        <v>759</v>
      </c>
      <c r="B72" s="183">
        <v>67274</v>
      </c>
      <c r="C72" s="183"/>
      <c r="D72" s="183"/>
      <c r="E72" s="183"/>
      <c r="F72" s="695"/>
      <c r="G72" s="697">
        <f t="shared" si="0"/>
        <v>67274</v>
      </c>
      <c r="H72" s="736"/>
      <c r="I72" s="736"/>
      <c r="J72" s="554"/>
      <c r="K72" s="554"/>
      <c r="L72" s="554"/>
    </row>
    <row r="73" spans="1:12" s="518" customFormat="1" x14ac:dyDescent="0.2">
      <c r="A73" s="693" t="s">
        <v>761</v>
      </c>
      <c r="B73" s="183">
        <v>41930</v>
      </c>
      <c r="C73" s="183"/>
      <c r="D73" s="183"/>
      <c r="E73" s="183"/>
      <c r="F73" s="695"/>
      <c r="G73" s="697">
        <f t="shared" si="0"/>
        <v>41930</v>
      </c>
      <c r="H73" s="736"/>
      <c r="I73" s="736"/>
      <c r="J73" s="554"/>
      <c r="K73" s="554"/>
      <c r="L73" s="554"/>
    </row>
    <row r="74" spans="1:12" s="518" customFormat="1" x14ac:dyDescent="0.2">
      <c r="A74" s="693" t="s">
        <v>760</v>
      </c>
      <c r="B74" s="183">
        <v>90000</v>
      </c>
      <c r="C74" s="183"/>
      <c r="D74" s="183"/>
      <c r="E74" s="183"/>
      <c r="F74" s="695"/>
      <c r="G74" s="697">
        <f t="shared" si="0"/>
        <v>90000</v>
      </c>
      <c r="H74" s="736"/>
      <c r="I74" s="736"/>
      <c r="J74" s="554"/>
      <c r="K74" s="554"/>
      <c r="L74" s="554"/>
    </row>
    <row r="75" spans="1:12" s="518" customFormat="1" x14ac:dyDescent="0.2">
      <c r="A75" s="693" t="s">
        <v>777</v>
      </c>
      <c r="B75" s="183">
        <v>65000</v>
      </c>
      <c r="C75" s="183"/>
      <c r="D75" s="183"/>
      <c r="E75" s="183"/>
      <c r="F75" s="695"/>
      <c r="G75" s="697">
        <f t="shared" si="0"/>
        <v>65000</v>
      </c>
      <c r="H75" s="736"/>
      <c r="I75" s="736"/>
      <c r="J75" s="554"/>
      <c r="K75" s="554"/>
      <c r="L75" s="554"/>
    </row>
    <row r="76" spans="1:12" x14ac:dyDescent="0.2">
      <c r="A76" s="181" t="s">
        <v>500</v>
      </c>
      <c r="B76" s="182">
        <v>2500</v>
      </c>
      <c r="C76" s="183"/>
      <c r="D76" s="183"/>
      <c r="E76" s="183"/>
      <c r="F76" s="695"/>
      <c r="G76" s="697">
        <f t="shared" si="0"/>
        <v>2500</v>
      </c>
      <c r="H76" s="736"/>
      <c r="I76" s="736"/>
      <c r="J76" s="157"/>
      <c r="K76" s="157"/>
      <c r="L76" s="157"/>
    </row>
    <row r="77" spans="1:12" ht="13.5" thickBot="1" x14ac:dyDescent="0.25">
      <c r="A77" s="181" t="s">
        <v>501</v>
      </c>
      <c r="B77" s="504">
        <f>8275*2</f>
        <v>16550</v>
      </c>
      <c r="C77" s="504"/>
      <c r="D77" s="504"/>
      <c r="E77" s="504"/>
      <c r="F77" s="696"/>
      <c r="G77" s="698">
        <f t="shared" si="0"/>
        <v>16550</v>
      </c>
      <c r="H77" s="736"/>
      <c r="I77" s="736"/>
      <c r="J77" s="157"/>
      <c r="K77" s="157"/>
      <c r="L77" s="157"/>
    </row>
    <row r="78" spans="1:12" x14ac:dyDescent="0.2">
      <c r="A78" s="181"/>
      <c r="B78" s="183"/>
      <c r="C78" s="183"/>
      <c r="D78" s="183"/>
      <c r="E78" s="183"/>
      <c r="F78" s="183"/>
      <c r="G78" s="151">
        <f t="shared" ref="G78:G111" si="9">SUM(B78:F78)</f>
        <v>0</v>
      </c>
      <c r="H78" s="736"/>
      <c r="I78" s="736"/>
      <c r="J78" s="157"/>
      <c r="K78" s="157"/>
      <c r="L78" s="157"/>
    </row>
    <row r="79" spans="1:12" ht="13.5" thickBot="1" x14ac:dyDescent="0.25">
      <c r="A79" s="503" t="s">
        <v>502</v>
      </c>
      <c r="B79" s="505">
        <f>SUM(B51:B77)</f>
        <v>1289820</v>
      </c>
      <c r="C79" s="505">
        <f>SUM(C51:C77)</f>
        <v>3135215</v>
      </c>
      <c r="D79" s="505">
        <f>SUM(D52:D77)</f>
        <v>4800250</v>
      </c>
      <c r="E79" s="505">
        <f>SUM(E11:E77)</f>
        <v>2625000</v>
      </c>
      <c r="F79" s="505">
        <f>SUM(F11:F77)</f>
        <v>0</v>
      </c>
      <c r="G79" s="506">
        <f>SUM(B79:F79)</f>
        <v>11850285</v>
      </c>
      <c r="H79" s="736"/>
      <c r="I79" s="736"/>
      <c r="J79" s="157"/>
      <c r="K79" s="157"/>
      <c r="L79" s="157"/>
    </row>
    <row r="80" spans="1:12" ht="13.5" thickTop="1" x14ac:dyDescent="0.2">
      <c r="A80" s="181"/>
      <c r="B80" s="183"/>
      <c r="C80" s="183"/>
      <c r="D80" s="183"/>
      <c r="E80" s="183"/>
      <c r="F80" s="183"/>
      <c r="G80" s="151">
        <f t="shared" si="9"/>
        <v>0</v>
      </c>
      <c r="H80" s="736"/>
      <c r="I80" s="736"/>
      <c r="J80" s="157"/>
      <c r="K80" s="157"/>
      <c r="L80" s="157"/>
    </row>
    <row r="81" spans="1:12" x14ac:dyDescent="0.2">
      <c r="A81" s="181"/>
      <c r="B81" s="183"/>
      <c r="C81" s="183"/>
      <c r="D81" s="183"/>
      <c r="E81" s="183"/>
      <c r="F81" s="183"/>
      <c r="G81" s="151">
        <f t="shared" si="9"/>
        <v>0</v>
      </c>
      <c r="H81" s="736"/>
      <c r="I81" s="736"/>
      <c r="J81" s="157"/>
      <c r="K81" s="157"/>
      <c r="L81" s="157"/>
    </row>
    <row r="82" spans="1:12" x14ac:dyDescent="0.2">
      <c r="A82" s="181"/>
      <c r="B82" s="183"/>
      <c r="C82" s="183"/>
      <c r="D82" s="183"/>
      <c r="E82" s="183"/>
      <c r="F82" s="183"/>
      <c r="G82" s="151">
        <f t="shared" si="9"/>
        <v>0</v>
      </c>
      <c r="H82" s="736"/>
      <c r="I82" s="736"/>
      <c r="J82" s="157"/>
      <c r="K82" s="157"/>
      <c r="L82" s="157"/>
    </row>
    <row r="83" spans="1:12" x14ac:dyDescent="0.2">
      <c r="A83" s="181"/>
      <c r="B83" s="183"/>
      <c r="C83" s="183"/>
      <c r="D83" s="183"/>
      <c r="E83" s="183"/>
      <c r="F83" s="183"/>
      <c r="G83" s="151">
        <f t="shared" si="9"/>
        <v>0</v>
      </c>
      <c r="H83" s="736"/>
      <c r="I83" s="736"/>
      <c r="J83" s="157"/>
      <c r="K83" s="157"/>
      <c r="L83" s="157"/>
    </row>
    <row r="84" spans="1:12" x14ac:dyDescent="0.2">
      <c r="A84" s="181"/>
      <c r="B84" s="183"/>
      <c r="C84" s="183"/>
      <c r="D84" s="183"/>
      <c r="E84" s="183"/>
      <c r="F84" s="183"/>
      <c r="G84" s="151">
        <f t="shared" si="9"/>
        <v>0</v>
      </c>
      <c r="H84" s="736"/>
      <c r="I84" s="736"/>
      <c r="J84" s="157"/>
      <c r="K84" s="157"/>
      <c r="L84" s="157"/>
    </row>
    <row r="85" spans="1:12" x14ac:dyDescent="0.2">
      <c r="A85" s="181"/>
      <c r="B85" s="183"/>
      <c r="C85" s="183"/>
      <c r="D85" s="183"/>
      <c r="E85" s="183"/>
      <c r="F85" s="183"/>
      <c r="G85" s="151">
        <f t="shared" si="9"/>
        <v>0</v>
      </c>
      <c r="H85" s="736"/>
      <c r="I85" s="736"/>
      <c r="J85" s="157"/>
      <c r="K85" s="157"/>
      <c r="L85" s="157"/>
    </row>
    <row r="86" spans="1:12" x14ac:dyDescent="0.2">
      <c r="A86" s="181"/>
      <c r="B86" s="183"/>
      <c r="C86" s="183"/>
      <c r="D86" s="183"/>
      <c r="E86" s="183"/>
      <c r="F86" s="183"/>
      <c r="G86" s="151">
        <f t="shared" si="9"/>
        <v>0</v>
      </c>
      <c r="H86" s="736"/>
      <c r="I86" s="736"/>
      <c r="J86" s="157"/>
      <c r="K86" s="157"/>
      <c r="L86" s="157"/>
    </row>
    <row r="87" spans="1:12" x14ac:dyDescent="0.2">
      <c r="A87" s="181"/>
      <c r="B87" s="183"/>
      <c r="C87" s="183"/>
      <c r="D87" s="183"/>
      <c r="E87" s="183"/>
      <c r="F87" s="183"/>
      <c r="G87" s="151">
        <f t="shared" si="9"/>
        <v>0</v>
      </c>
      <c r="H87" s="736"/>
      <c r="I87" s="736"/>
      <c r="J87" s="157"/>
      <c r="K87" s="157"/>
      <c r="L87" s="157"/>
    </row>
    <row r="88" spans="1:12" x14ac:dyDescent="0.2">
      <c r="A88" s="181"/>
      <c r="B88" s="183"/>
      <c r="C88" s="183"/>
      <c r="D88" s="183"/>
      <c r="E88" s="183"/>
      <c r="F88" s="183"/>
      <c r="G88" s="151">
        <f t="shared" si="9"/>
        <v>0</v>
      </c>
      <c r="H88" s="736"/>
      <c r="I88" s="736"/>
      <c r="J88" s="157"/>
      <c r="K88" s="157"/>
      <c r="L88" s="157"/>
    </row>
    <row r="89" spans="1:12" x14ac:dyDescent="0.2">
      <c r="A89" s="181"/>
      <c r="B89" s="183"/>
      <c r="C89" s="183"/>
      <c r="D89" s="183"/>
      <c r="E89" s="183"/>
      <c r="F89" s="183"/>
      <c r="G89" s="151">
        <f t="shared" si="9"/>
        <v>0</v>
      </c>
      <c r="H89" s="736"/>
      <c r="I89" s="736"/>
      <c r="J89" s="157"/>
      <c r="K89" s="157"/>
      <c r="L89" s="157"/>
    </row>
    <row r="90" spans="1:12" x14ac:dyDescent="0.2">
      <c r="A90" s="181"/>
      <c r="B90" s="183"/>
      <c r="C90" s="183"/>
      <c r="D90" s="183"/>
      <c r="E90" s="183"/>
      <c r="F90" s="183"/>
      <c r="G90" s="151">
        <f t="shared" si="9"/>
        <v>0</v>
      </c>
      <c r="H90" s="736"/>
      <c r="I90" s="736"/>
      <c r="J90" s="157"/>
      <c r="K90" s="157"/>
      <c r="L90" s="157"/>
    </row>
    <row r="91" spans="1:12" x14ac:dyDescent="0.2">
      <c r="A91" s="181"/>
      <c r="B91" s="183"/>
      <c r="C91" s="183"/>
      <c r="D91" s="183"/>
      <c r="E91" s="183"/>
      <c r="F91" s="183"/>
      <c r="G91" s="151">
        <f t="shared" si="9"/>
        <v>0</v>
      </c>
      <c r="H91" s="736"/>
      <c r="I91" s="736"/>
      <c r="J91" s="157"/>
      <c r="K91" s="157"/>
      <c r="L91" s="157"/>
    </row>
    <row r="92" spans="1:12" x14ac:dyDescent="0.2">
      <c r="A92" s="181"/>
      <c r="B92" s="183"/>
      <c r="C92" s="183"/>
      <c r="D92" s="183"/>
      <c r="E92" s="183"/>
      <c r="F92" s="183"/>
      <c r="G92" s="151">
        <f t="shared" si="9"/>
        <v>0</v>
      </c>
      <c r="H92" s="736"/>
      <c r="I92" s="736"/>
      <c r="J92" s="157"/>
      <c r="K92" s="157"/>
      <c r="L92" s="157"/>
    </row>
    <row r="93" spans="1:12" x14ac:dyDescent="0.2">
      <c r="A93" s="181"/>
      <c r="B93" s="183"/>
      <c r="C93" s="183"/>
      <c r="D93" s="183"/>
      <c r="E93" s="183"/>
      <c r="F93" s="183"/>
      <c r="G93" s="151">
        <f t="shared" si="9"/>
        <v>0</v>
      </c>
      <c r="H93" s="736"/>
      <c r="I93" s="736"/>
      <c r="J93" s="157"/>
      <c r="K93" s="157"/>
      <c r="L93" s="157"/>
    </row>
    <row r="94" spans="1:12" x14ac:dyDescent="0.2">
      <c r="A94" s="181"/>
      <c r="B94" s="183"/>
      <c r="C94" s="183"/>
      <c r="D94" s="183"/>
      <c r="E94" s="183"/>
      <c r="F94" s="183"/>
      <c r="G94" s="151">
        <f t="shared" si="9"/>
        <v>0</v>
      </c>
      <c r="H94" s="157"/>
      <c r="I94" s="157"/>
      <c r="J94" s="157"/>
      <c r="K94" s="157"/>
      <c r="L94" s="157"/>
    </row>
    <row r="95" spans="1:12" x14ac:dyDescent="0.2">
      <c r="A95" s="181"/>
      <c r="B95" s="183"/>
      <c r="C95" s="183"/>
      <c r="D95" s="183"/>
      <c r="E95" s="183"/>
      <c r="F95" s="183"/>
      <c r="G95" s="151">
        <f t="shared" si="9"/>
        <v>0</v>
      </c>
      <c r="H95" s="157"/>
      <c r="I95" s="157"/>
      <c r="J95" s="157"/>
      <c r="K95" s="157"/>
      <c r="L95" s="157"/>
    </row>
    <row r="96" spans="1:12" x14ac:dyDescent="0.2">
      <c r="A96" s="181"/>
      <c r="B96" s="183"/>
      <c r="C96" s="183"/>
      <c r="D96" s="183"/>
      <c r="E96" s="183"/>
      <c r="F96" s="183"/>
      <c r="G96" s="151">
        <f t="shared" si="9"/>
        <v>0</v>
      </c>
      <c r="H96" s="157"/>
      <c r="I96" s="157"/>
      <c r="J96" s="157"/>
      <c r="K96" s="157"/>
      <c r="L96" s="157"/>
    </row>
    <row r="97" spans="1:12" x14ac:dyDescent="0.2">
      <c r="A97" s="181"/>
      <c r="B97" s="183"/>
      <c r="C97" s="183"/>
      <c r="D97" s="183"/>
      <c r="E97" s="183"/>
      <c r="F97" s="183"/>
      <c r="G97" s="151">
        <f t="shared" si="9"/>
        <v>0</v>
      </c>
      <c r="H97" s="157"/>
      <c r="I97" s="157"/>
      <c r="J97" s="157"/>
      <c r="K97" s="157"/>
      <c r="L97" s="157"/>
    </row>
    <row r="98" spans="1:12" x14ac:dyDescent="0.2">
      <c r="A98" s="181"/>
      <c r="B98" s="183"/>
      <c r="C98" s="183"/>
      <c r="D98" s="183"/>
      <c r="E98" s="183"/>
      <c r="F98" s="183"/>
      <c r="G98" s="151">
        <f t="shared" si="9"/>
        <v>0</v>
      </c>
      <c r="H98" s="157"/>
      <c r="I98" s="157"/>
      <c r="J98" s="157"/>
      <c r="K98" s="157"/>
      <c r="L98" s="157"/>
    </row>
    <row r="99" spans="1:12" x14ac:dyDescent="0.2">
      <c r="A99" s="181"/>
      <c r="B99" s="183"/>
      <c r="C99" s="183"/>
      <c r="D99" s="183"/>
      <c r="E99" s="183"/>
      <c r="F99" s="183"/>
      <c r="G99" s="151">
        <f t="shared" si="9"/>
        <v>0</v>
      </c>
      <c r="H99" s="157"/>
      <c r="I99" s="157"/>
      <c r="J99" s="157"/>
      <c r="K99" s="157"/>
      <c r="L99" s="157"/>
    </row>
    <row r="100" spans="1:12" x14ac:dyDescent="0.2">
      <c r="A100" s="181"/>
      <c r="B100" s="183"/>
      <c r="C100" s="183"/>
      <c r="D100" s="183"/>
      <c r="E100" s="183"/>
      <c r="F100" s="183"/>
      <c r="G100" s="151">
        <f t="shared" si="9"/>
        <v>0</v>
      </c>
      <c r="H100" s="157"/>
      <c r="I100" s="157"/>
      <c r="J100" s="157"/>
      <c r="K100" s="157"/>
      <c r="L100" s="157"/>
    </row>
    <row r="101" spans="1:12" x14ac:dyDescent="0.2">
      <c r="A101" s="181"/>
      <c r="B101" s="183"/>
      <c r="C101" s="183"/>
      <c r="D101" s="183"/>
      <c r="E101" s="183"/>
      <c r="F101" s="183"/>
      <c r="G101" s="151">
        <f t="shared" si="9"/>
        <v>0</v>
      </c>
      <c r="H101" s="157"/>
      <c r="I101" s="157"/>
      <c r="J101" s="157"/>
      <c r="K101" s="157"/>
      <c r="L101" s="157"/>
    </row>
    <row r="102" spans="1:12" x14ac:dyDescent="0.2">
      <c r="A102" s="181"/>
      <c r="B102" s="183"/>
      <c r="C102" s="183"/>
      <c r="D102" s="183"/>
      <c r="E102" s="183"/>
      <c r="F102" s="183"/>
      <c r="G102" s="151">
        <f t="shared" si="9"/>
        <v>0</v>
      </c>
      <c r="H102" s="157"/>
      <c r="I102" s="157"/>
      <c r="J102" s="157"/>
      <c r="K102" s="157"/>
      <c r="L102" s="157"/>
    </row>
    <row r="103" spans="1:12" x14ac:dyDescent="0.2">
      <c r="A103" s="181"/>
      <c r="B103" s="183"/>
      <c r="C103" s="183"/>
      <c r="D103" s="183"/>
      <c r="E103" s="183"/>
      <c r="F103" s="183"/>
      <c r="G103" s="151">
        <f t="shared" si="9"/>
        <v>0</v>
      </c>
      <c r="H103" s="157"/>
      <c r="I103" s="157"/>
      <c r="J103" s="157"/>
      <c r="K103" s="157"/>
      <c r="L103" s="157"/>
    </row>
    <row r="104" spans="1:12" x14ac:dyDescent="0.2">
      <c r="A104" s="181"/>
      <c r="B104" s="183"/>
      <c r="C104" s="183"/>
      <c r="D104" s="183"/>
      <c r="E104" s="183"/>
      <c r="F104" s="183"/>
      <c r="G104" s="151">
        <f t="shared" si="9"/>
        <v>0</v>
      </c>
      <c r="H104" s="157"/>
      <c r="I104" s="157"/>
      <c r="J104" s="157"/>
      <c r="K104" s="157"/>
      <c r="L104" s="157"/>
    </row>
    <row r="105" spans="1:12" x14ac:dyDescent="0.2">
      <c r="A105" s="181"/>
      <c r="B105" s="183"/>
      <c r="C105" s="183"/>
      <c r="D105" s="183"/>
      <c r="E105" s="183"/>
      <c r="F105" s="183"/>
      <c r="G105" s="151">
        <f t="shared" si="9"/>
        <v>0</v>
      </c>
      <c r="H105" s="157"/>
      <c r="I105" s="157"/>
      <c r="J105" s="157"/>
      <c r="K105" s="157"/>
      <c r="L105" s="157"/>
    </row>
    <row r="106" spans="1:12" x14ac:dyDescent="0.2">
      <c r="A106" s="181"/>
      <c r="B106" s="183"/>
      <c r="C106" s="183"/>
      <c r="D106" s="183"/>
      <c r="E106" s="183"/>
      <c r="F106" s="183"/>
      <c r="G106" s="151">
        <f t="shared" si="9"/>
        <v>0</v>
      </c>
      <c r="H106" s="157"/>
      <c r="I106" s="157"/>
      <c r="J106" s="157"/>
      <c r="K106" s="157"/>
      <c r="L106" s="157"/>
    </row>
    <row r="107" spans="1:12" x14ac:dyDescent="0.2">
      <c r="A107" s="181"/>
      <c r="B107" s="183"/>
      <c r="C107" s="183"/>
      <c r="D107" s="183"/>
      <c r="E107" s="183"/>
      <c r="F107" s="183"/>
      <c r="G107" s="151">
        <f t="shared" si="9"/>
        <v>0</v>
      </c>
      <c r="H107" s="157"/>
      <c r="I107" s="157"/>
      <c r="J107" s="157"/>
      <c r="K107" s="157"/>
      <c r="L107" s="157"/>
    </row>
    <row r="108" spans="1:12" x14ac:dyDescent="0.2">
      <c r="A108" s="181"/>
      <c r="B108" s="183"/>
      <c r="C108" s="183"/>
      <c r="D108" s="183"/>
      <c r="E108" s="183"/>
      <c r="F108" s="183"/>
      <c r="G108" s="151">
        <f t="shared" si="9"/>
        <v>0</v>
      </c>
      <c r="H108" s="157"/>
      <c r="I108" s="157"/>
      <c r="J108" s="157"/>
      <c r="K108" s="157"/>
      <c r="L108" s="157"/>
    </row>
    <row r="109" spans="1:12" x14ac:dyDescent="0.2">
      <c r="A109" s="181"/>
      <c r="B109" s="183"/>
      <c r="C109" s="183"/>
      <c r="D109" s="183"/>
      <c r="E109" s="183"/>
      <c r="F109" s="183"/>
      <c r="G109" s="151">
        <f t="shared" si="9"/>
        <v>0</v>
      </c>
      <c r="H109" s="157"/>
      <c r="I109" s="157"/>
      <c r="J109" s="157"/>
      <c r="K109" s="157"/>
      <c r="L109" s="157"/>
    </row>
    <row r="110" spans="1:12" x14ac:dyDescent="0.2">
      <c r="A110" s="181"/>
      <c r="B110" s="183"/>
      <c r="C110" s="183"/>
      <c r="D110" s="183"/>
      <c r="E110" s="183"/>
      <c r="F110" s="183"/>
      <c r="G110" s="151">
        <f t="shared" si="9"/>
        <v>0</v>
      </c>
      <c r="H110" s="157"/>
      <c r="I110" s="157"/>
      <c r="J110" s="157"/>
      <c r="K110" s="157"/>
      <c r="L110" s="157"/>
    </row>
    <row r="111" spans="1:12" x14ac:dyDescent="0.2">
      <c r="A111" s="181"/>
      <c r="B111" s="183"/>
      <c r="C111" s="183"/>
      <c r="D111" s="183"/>
      <c r="E111" s="183"/>
      <c r="F111" s="183"/>
      <c r="G111" s="151">
        <f t="shared" si="9"/>
        <v>0</v>
      </c>
      <c r="H111" s="157"/>
      <c r="I111" s="157"/>
      <c r="J111" s="157"/>
      <c r="K111" s="157"/>
      <c r="L111" s="157"/>
    </row>
    <row r="112" spans="1:12" x14ac:dyDescent="0.2">
      <c r="A112" s="181"/>
      <c r="B112" s="183"/>
      <c r="C112" s="183"/>
      <c r="D112" s="183"/>
      <c r="E112" s="183"/>
      <c r="F112" s="183"/>
      <c r="G112" s="151">
        <f t="shared" ref="G112:G120" si="10">SUM(B112:F112)</f>
        <v>0</v>
      </c>
      <c r="H112" s="157"/>
      <c r="I112" s="157"/>
      <c r="J112" s="157"/>
      <c r="K112" s="157"/>
      <c r="L112" s="157"/>
    </row>
    <row r="113" spans="1:12" x14ac:dyDescent="0.2">
      <c r="A113" s="181"/>
      <c r="B113" s="183"/>
      <c r="C113" s="183"/>
      <c r="D113" s="183"/>
      <c r="E113" s="183"/>
      <c r="F113" s="183"/>
      <c r="G113" s="151">
        <f t="shared" si="10"/>
        <v>0</v>
      </c>
      <c r="H113" s="157"/>
      <c r="I113" s="157"/>
      <c r="J113" s="157"/>
      <c r="K113" s="157"/>
      <c r="L113" s="157"/>
    </row>
    <row r="114" spans="1:12" x14ac:dyDescent="0.2">
      <c r="A114" s="181"/>
      <c r="B114" s="183"/>
      <c r="C114" s="183"/>
      <c r="D114" s="183"/>
      <c r="E114" s="183"/>
      <c r="F114" s="183"/>
      <c r="G114" s="151">
        <f t="shared" si="10"/>
        <v>0</v>
      </c>
      <c r="H114" s="157"/>
      <c r="I114" s="157"/>
      <c r="J114" s="157"/>
      <c r="K114" s="157"/>
      <c r="L114" s="157"/>
    </row>
    <row r="115" spans="1:12" x14ac:dyDescent="0.2">
      <c r="A115" s="181"/>
      <c r="B115" s="183"/>
      <c r="C115" s="183"/>
      <c r="D115" s="183"/>
      <c r="E115" s="183"/>
      <c r="F115" s="183"/>
      <c r="G115" s="151">
        <f t="shared" si="10"/>
        <v>0</v>
      </c>
      <c r="H115" s="157"/>
      <c r="I115" s="157"/>
      <c r="J115" s="157"/>
      <c r="K115" s="157"/>
      <c r="L115" s="157"/>
    </row>
    <row r="116" spans="1:12" x14ac:dyDescent="0.2">
      <c r="A116" s="181"/>
      <c r="B116" s="183"/>
      <c r="C116" s="183"/>
      <c r="D116" s="183"/>
      <c r="E116" s="183"/>
      <c r="F116" s="183"/>
      <c r="G116" s="151">
        <f t="shared" si="10"/>
        <v>0</v>
      </c>
      <c r="H116" s="157"/>
      <c r="I116" s="157"/>
      <c r="J116" s="157"/>
      <c r="K116" s="157"/>
      <c r="L116" s="157"/>
    </row>
    <row r="117" spans="1:12" x14ac:dyDescent="0.2">
      <c r="A117" s="181"/>
      <c r="B117" s="183"/>
      <c r="C117" s="183"/>
      <c r="D117" s="183"/>
      <c r="E117" s="183"/>
      <c r="F117" s="183"/>
      <c r="G117" s="151">
        <f t="shared" si="10"/>
        <v>0</v>
      </c>
      <c r="H117" s="157"/>
      <c r="I117" s="157"/>
      <c r="J117" s="157"/>
      <c r="K117" s="157"/>
      <c r="L117" s="157"/>
    </row>
    <row r="118" spans="1:12" x14ac:dyDescent="0.2">
      <c r="A118" s="181"/>
      <c r="B118" s="183"/>
      <c r="C118" s="183"/>
      <c r="D118" s="183"/>
      <c r="E118" s="183"/>
      <c r="F118" s="183"/>
      <c r="G118" s="151">
        <f t="shared" si="10"/>
        <v>0</v>
      </c>
      <c r="H118" s="157"/>
      <c r="I118" s="157"/>
      <c r="J118" s="157"/>
      <c r="K118" s="157"/>
      <c r="L118" s="157"/>
    </row>
    <row r="119" spans="1:12" x14ac:dyDescent="0.2">
      <c r="A119" s="181"/>
      <c r="B119" s="183"/>
      <c r="C119" s="183"/>
      <c r="D119" s="183"/>
      <c r="E119" s="183"/>
      <c r="F119" s="183"/>
      <c r="G119" s="151">
        <f t="shared" si="10"/>
        <v>0</v>
      </c>
      <c r="H119" s="157"/>
      <c r="I119" s="157"/>
      <c r="J119" s="157"/>
      <c r="K119" s="157"/>
      <c r="L119" s="157"/>
    </row>
    <row r="120" spans="1:12" ht="12.75" customHeight="1" x14ac:dyDescent="0.2">
      <c r="A120" s="184"/>
      <c r="B120" s="185"/>
      <c r="C120" s="185"/>
      <c r="D120" s="185"/>
      <c r="E120" s="185"/>
      <c r="F120" s="185"/>
      <c r="G120" s="152">
        <f t="shared" si="10"/>
        <v>0</v>
      </c>
      <c r="H120" s="157"/>
      <c r="I120" s="157"/>
      <c r="J120" s="157"/>
      <c r="K120" s="157"/>
      <c r="L120" s="157"/>
    </row>
    <row r="121" spans="1:12" ht="9" customHeight="1" x14ac:dyDescent="0.2">
      <c r="A121" s="37" t="s">
        <v>59</v>
      </c>
      <c r="H121" s="157"/>
      <c r="I121" s="157"/>
      <c r="J121" s="157"/>
      <c r="K121" s="157"/>
      <c r="L121" s="157"/>
    </row>
  </sheetData>
  <mergeCells count="10">
    <mergeCell ref="A4:G4"/>
    <mergeCell ref="A5:F5"/>
    <mergeCell ref="A6:F6"/>
    <mergeCell ref="A7:G7"/>
    <mergeCell ref="A1:B1"/>
    <mergeCell ref="C1:G1"/>
    <mergeCell ref="A2:B2"/>
    <mergeCell ref="C2:G2"/>
    <mergeCell ref="A3:B3"/>
    <mergeCell ref="C3:G3"/>
  </mergeCells>
  <printOptions horizontalCentered="1"/>
  <pageMargins left="0.25" right="0.25" top="0.75" bottom="0.75" header="0.3" footer="0.3"/>
  <pageSetup scale="90" orientation="portrait" r:id="rId1"/>
  <headerFooter alignWithMargins="0"/>
  <ignoredErrors>
    <ignoredError sqref="A10:G10"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7C57-834B-49B4-A7AC-B4775D60D746}">
  <sheetPr>
    <tabColor rgb="FF00B0F0"/>
  </sheetPr>
  <dimension ref="A1:L58"/>
  <sheetViews>
    <sheetView showZeros="0" zoomScale="110" zoomScaleNormal="110" zoomScaleSheetLayoutView="100" workbookViewId="0">
      <selection activeCell="F55" sqref="F55"/>
    </sheetView>
  </sheetViews>
  <sheetFormatPr defaultColWidth="8.7109375" defaultRowHeight="12.75" x14ac:dyDescent="0.2"/>
  <cols>
    <col min="1" max="1" width="8.28515625" style="577" customWidth="1"/>
    <col min="2" max="2" width="27.85546875" style="577" customWidth="1"/>
    <col min="3" max="3" width="12.42578125" style="577" customWidth="1"/>
    <col min="4" max="4" width="13.5703125" style="577" customWidth="1"/>
    <col min="5" max="5" width="13.28515625" style="577" customWidth="1"/>
    <col min="6" max="6" width="13.5703125" style="577" customWidth="1"/>
    <col min="7" max="7" width="12.5703125" style="577" customWidth="1"/>
    <col min="8" max="16384" width="8.7109375" style="577"/>
  </cols>
  <sheetData>
    <row r="1" spans="1:12" ht="15.75" x14ac:dyDescent="0.25">
      <c r="A1" s="907" t="s">
        <v>1</v>
      </c>
      <c r="B1" s="907"/>
      <c r="C1" s="907"/>
      <c r="D1" s="907"/>
      <c r="E1" s="907"/>
      <c r="F1" s="907"/>
      <c r="G1" s="907"/>
      <c r="H1" s="576"/>
      <c r="I1" s="576"/>
      <c r="J1" s="576"/>
      <c r="K1" s="576"/>
      <c r="L1" s="576"/>
    </row>
    <row r="2" spans="1:12" ht="15.75" x14ac:dyDescent="0.25">
      <c r="A2" s="908"/>
      <c r="B2" s="909"/>
      <c r="C2" s="910"/>
      <c r="D2" s="908" t="s">
        <v>92</v>
      </c>
      <c r="E2" s="909"/>
      <c r="F2" s="909"/>
      <c r="G2" s="910"/>
      <c r="H2" s="576"/>
      <c r="I2" s="576"/>
      <c r="J2" s="576"/>
      <c r="K2" s="576"/>
      <c r="L2" s="576"/>
    </row>
    <row r="3" spans="1:12" ht="15.75" x14ac:dyDescent="0.25">
      <c r="A3" s="980" t="s">
        <v>455</v>
      </c>
      <c r="B3" s="981"/>
      <c r="C3" s="982"/>
      <c r="D3" s="983"/>
      <c r="E3" s="984"/>
      <c r="F3" s="984"/>
      <c r="G3" s="985"/>
      <c r="H3" s="576"/>
      <c r="I3" s="576"/>
      <c r="J3" s="576"/>
      <c r="K3" s="576"/>
      <c r="L3" s="576"/>
    </row>
    <row r="4" spans="1:12" ht="4.5" customHeight="1" x14ac:dyDescent="0.2">
      <c r="A4" s="919"/>
      <c r="B4" s="920"/>
      <c r="C4" s="920"/>
      <c r="D4" s="920"/>
      <c r="E4" s="920"/>
      <c r="F4" s="920"/>
      <c r="G4" s="921"/>
      <c r="H4" s="576"/>
      <c r="I4" s="576"/>
      <c r="J4" s="576"/>
      <c r="K4" s="576"/>
      <c r="L4" s="576"/>
    </row>
    <row r="5" spans="1:12" ht="9.75" customHeight="1" x14ac:dyDescent="0.2">
      <c r="A5" s="922" t="s">
        <v>6</v>
      </c>
      <c r="B5" s="922"/>
      <c r="C5" s="616" t="s">
        <v>7</v>
      </c>
      <c r="D5" s="922" t="s">
        <v>9</v>
      </c>
      <c r="E5" s="922"/>
      <c r="F5" s="922"/>
      <c r="G5" s="583" t="s">
        <v>7</v>
      </c>
      <c r="H5" s="576"/>
      <c r="I5" s="576"/>
      <c r="J5" s="576"/>
      <c r="K5" s="576"/>
      <c r="L5" s="576"/>
    </row>
    <row r="6" spans="1:12" ht="15" customHeight="1" x14ac:dyDescent="0.2">
      <c r="A6" s="923" t="s">
        <v>597</v>
      </c>
      <c r="B6" s="924"/>
      <c r="C6" s="383" t="s">
        <v>499</v>
      </c>
      <c r="D6" s="923" t="s">
        <v>616</v>
      </c>
      <c r="E6" s="925"/>
      <c r="F6" s="924"/>
      <c r="G6" s="383" t="s">
        <v>611</v>
      </c>
      <c r="H6" s="576"/>
      <c r="I6" s="576"/>
      <c r="J6" s="576"/>
      <c r="K6" s="576"/>
      <c r="L6" s="576"/>
    </row>
    <row r="7" spans="1:12" ht="12" customHeight="1" x14ac:dyDescent="0.2">
      <c r="A7" s="880" t="s">
        <v>93</v>
      </c>
      <c r="B7" s="881"/>
      <c r="C7" s="881"/>
      <c r="D7" s="881"/>
      <c r="E7" s="881"/>
      <c r="F7" s="881"/>
      <c r="G7" s="882"/>
      <c r="H7" s="576"/>
      <c r="I7" s="576"/>
      <c r="J7" s="576"/>
      <c r="K7" s="576"/>
      <c r="L7" s="576"/>
    </row>
    <row r="8" spans="1:12" ht="12.75" customHeight="1" x14ac:dyDescent="0.2">
      <c r="A8" s="581"/>
      <c r="B8" s="581"/>
      <c r="C8" s="385" t="s">
        <v>448</v>
      </c>
      <c r="D8" s="385" t="s">
        <v>451</v>
      </c>
      <c r="E8" s="386" t="s">
        <v>451</v>
      </c>
      <c r="F8" s="387" t="s">
        <v>456</v>
      </c>
      <c r="G8" s="388" t="s">
        <v>24</v>
      </c>
      <c r="H8" s="576"/>
      <c r="I8" s="576"/>
      <c r="J8" s="576"/>
      <c r="K8" s="576"/>
      <c r="L8" s="576"/>
    </row>
    <row r="9" spans="1:12" x14ac:dyDescent="0.2">
      <c r="A9" s="582" t="s">
        <v>8</v>
      </c>
      <c r="B9" s="582" t="s">
        <v>8</v>
      </c>
      <c r="C9" s="582" t="s">
        <v>3</v>
      </c>
      <c r="D9" s="582" t="s">
        <v>25</v>
      </c>
      <c r="E9" s="612" t="s">
        <v>26</v>
      </c>
      <c r="F9" s="390" t="s">
        <v>27</v>
      </c>
      <c r="G9" s="613" t="s">
        <v>28</v>
      </c>
      <c r="H9" s="576"/>
      <c r="I9" s="576"/>
      <c r="J9" s="576"/>
      <c r="K9" s="576"/>
      <c r="L9" s="576"/>
    </row>
    <row r="10" spans="1:12" x14ac:dyDescent="0.2">
      <c r="A10" s="582" t="s">
        <v>7</v>
      </c>
      <c r="B10" s="391"/>
      <c r="C10" s="582" t="s">
        <v>31</v>
      </c>
      <c r="D10" s="582" t="s">
        <v>94</v>
      </c>
      <c r="E10" s="612" t="s">
        <v>31</v>
      </c>
      <c r="F10" s="390" t="s">
        <v>4</v>
      </c>
      <c r="G10" s="613" t="s">
        <v>33</v>
      </c>
      <c r="H10" s="576"/>
      <c r="I10" s="576"/>
      <c r="J10" s="576"/>
      <c r="K10" s="576"/>
      <c r="L10" s="576"/>
    </row>
    <row r="11" spans="1:12" x14ac:dyDescent="0.2">
      <c r="A11" s="585" t="s">
        <v>11</v>
      </c>
      <c r="B11" s="585" t="s">
        <v>12</v>
      </c>
      <c r="C11" s="585" t="s">
        <v>13</v>
      </c>
      <c r="D11" s="585" t="s">
        <v>14</v>
      </c>
      <c r="E11" s="614" t="s">
        <v>15</v>
      </c>
      <c r="F11" s="393" t="s">
        <v>16</v>
      </c>
      <c r="G11" s="615" t="s">
        <v>17</v>
      </c>
      <c r="H11" s="576"/>
      <c r="I11" s="576"/>
      <c r="J11" s="576"/>
      <c r="K11" s="576"/>
      <c r="L11" s="576"/>
    </row>
    <row r="12" spans="1:12" x14ac:dyDescent="0.2">
      <c r="A12" s="394" t="s">
        <v>406</v>
      </c>
      <c r="B12" s="395" t="s">
        <v>505</v>
      </c>
      <c r="C12" s="396">
        <v>6155294</v>
      </c>
      <c r="D12" s="396">
        <v>7858205</v>
      </c>
      <c r="E12" s="396">
        <v>7858205</v>
      </c>
      <c r="F12" s="396">
        <f>'71-53F-COUNTY BOARD'!F24</f>
        <v>16805284</v>
      </c>
      <c r="G12" s="399">
        <f t="shared" ref="G12:G16" si="0">+F12-E12</f>
        <v>8947079</v>
      </c>
      <c r="H12" s="576"/>
      <c r="I12" s="576"/>
      <c r="J12" s="576"/>
      <c r="K12" s="576"/>
      <c r="L12" s="576"/>
    </row>
    <row r="13" spans="1:12" x14ac:dyDescent="0.2">
      <c r="A13" s="394" t="s">
        <v>475</v>
      </c>
      <c r="B13" s="395" t="s">
        <v>677</v>
      </c>
      <c r="C13" s="396">
        <v>2625000</v>
      </c>
      <c r="D13" s="396">
        <v>2765000</v>
      </c>
      <c r="E13" s="397">
        <v>2765000</v>
      </c>
      <c r="F13" s="398">
        <v>2765000</v>
      </c>
      <c r="G13" s="399">
        <f t="shared" si="0"/>
        <v>0</v>
      </c>
      <c r="H13" s="576"/>
      <c r="I13" s="576"/>
      <c r="J13" s="576"/>
      <c r="K13" s="576"/>
      <c r="L13" s="576"/>
    </row>
    <row r="14" spans="1:12" x14ac:dyDescent="0.2">
      <c r="A14" s="394"/>
      <c r="B14" s="395" t="s">
        <v>472</v>
      </c>
      <c r="C14" s="396"/>
      <c r="D14" s="396"/>
      <c r="E14" s="397"/>
      <c r="F14" s="398"/>
      <c r="G14" s="399">
        <f t="shared" si="0"/>
        <v>0</v>
      </c>
      <c r="H14" s="576"/>
      <c r="I14" s="576"/>
      <c r="J14" s="576"/>
      <c r="K14" s="576"/>
      <c r="L14" s="576"/>
    </row>
    <row r="15" spans="1:12" x14ac:dyDescent="0.2">
      <c r="A15" s="394"/>
      <c r="B15" s="395"/>
      <c r="C15" s="396"/>
      <c r="D15" s="396"/>
      <c r="E15" s="397"/>
      <c r="F15" s="398"/>
      <c r="G15" s="399">
        <f t="shared" si="0"/>
        <v>0</v>
      </c>
      <c r="H15" s="576"/>
      <c r="I15" s="576"/>
      <c r="J15" s="576"/>
      <c r="K15" s="576"/>
      <c r="L15" s="576"/>
    </row>
    <row r="16" spans="1:12" ht="12" customHeight="1" x14ac:dyDescent="0.2">
      <c r="A16" s="394"/>
      <c r="B16" s="395"/>
      <c r="C16" s="396"/>
      <c r="D16" s="396"/>
      <c r="E16" s="397"/>
      <c r="F16" s="398"/>
      <c r="G16" s="399">
        <f t="shared" si="0"/>
        <v>0</v>
      </c>
      <c r="H16" s="576"/>
      <c r="I16" s="576"/>
      <c r="J16" s="576"/>
      <c r="K16" s="576"/>
      <c r="L16" s="576"/>
    </row>
    <row r="17" spans="1:12" x14ac:dyDescent="0.2">
      <c r="A17" s="877" t="s">
        <v>0</v>
      </c>
      <c r="B17" s="879"/>
      <c r="C17" s="400">
        <f>SUM(C12:C16)</f>
        <v>8780294</v>
      </c>
      <c r="D17" s="400">
        <f>SUM(D12:D16)</f>
        <v>10623205</v>
      </c>
      <c r="E17" s="401">
        <f>SUM(E12:E16)</f>
        <v>10623205</v>
      </c>
      <c r="F17" s="402">
        <f>SUM(F12:F16)</f>
        <v>19570284</v>
      </c>
      <c r="G17" s="399">
        <f>SUM(G12:G16)</f>
        <v>8947079</v>
      </c>
      <c r="H17" s="576"/>
      <c r="I17" s="576"/>
      <c r="J17" s="576"/>
      <c r="K17" s="576"/>
      <c r="L17" s="576"/>
    </row>
    <row r="18" spans="1:12" x14ac:dyDescent="0.2">
      <c r="A18" s="880" t="s">
        <v>95</v>
      </c>
      <c r="B18" s="881"/>
      <c r="C18" s="881"/>
      <c r="D18" s="881"/>
      <c r="E18" s="881"/>
      <c r="F18" s="881"/>
      <c r="G18" s="882"/>
      <c r="H18" s="576"/>
      <c r="I18" s="576"/>
      <c r="J18" s="576"/>
      <c r="K18" s="576"/>
      <c r="L18" s="576"/>
    </row>
    <row r="19" spans="1:12" x14ac:dyDescent="0.2">
      <c r="A19" s="582" t="s">
        <v>8</v>
      </c>
      <c r="B19" s="582"/>
      <c r="C19" s="403" t="s">
        <v>96</v>
      </c>
      <c r="D19" s="404" t="s">
        <v>451</v>
      </c>
      <c r="E19" s="405" t="s">
        <v>97</v>
      </c>
      <c r="F19" s="406" t="s">
        <v>456</v>
      </c>
      <c r="G19" s="407" t="s">
        <v>98</v>
      </c>
      <c r="H19" s="576"/>
      <c r="I19" s="576"/>
      <c r="J19" s="576"/>
      <c r="K19" s="576"/>
      <c r="L19" s="576"/>
    </row>
    <row r="20" spans="1:12" x14ac:dyDescent="0.2">
      <c r="A20" s="582" t="s">
        <v>7</v>
      </c>
      <c r="B20" s="582" t="s">
        <v>8</v>
      </c>
      <c r="C20" s="408" t="s">
        <v>460</v>
      </c>
      <c r="D20" s="403" t="s">
        <v>62</v>
      </c>
      <c r="E20" s="405" t="s">
        <v>617</v>
      </c>
      <c r="F20" s="409" t="s">
        <v>62</v>
      </c>
      <c r="G20" s="410" t="s">
        <v>100</v>
      </c>
      <c r="H20" s="576"/>
      <c r="I20" s="576"/>
      <c r="J20" s="576"/>
      <c r="K20" s="576"/>
      <c r="L20" s="576"/>
    </row>
    <row r="21" spans="1:12" x14ac:dyDescent="0.2">
      <c r="A21" s="585" t="s">
        <v>11</v>
      </c>
      <c r="B21" s="585" t="s">
        <v>12</v>
      </c>
      <c r="C21" s="585" t="s">
        <v>13</v>
      </c>
      <c r="D21" s="585" t="s">
        <v>14</v>
      </c>
      <c r="E21" s="614" t="s">
        <v>15</v>
      </c>
      <c r="F21" s="393" t="s">
        <v>16</v>
      </c>
      <c r="G21" s="615" t="s">
        <v>17</v>
      </c>
      <c r="H21" s="576"/>
      <c r="I21" s="576"/>
      <c r="J21" s="576"/>
      <c r="K21" s="576"/>
      <c r="L21" s="576"/>
    </row>
    <row r="22" spans="1:12" x14ac:dyDescent="0.2">
      <c r="A22" s="394" t="s">
        <v>406</v>
      </c>
      <c r="B22" s="411" t="s">
        <v>407</v>
      </c>
      <c r="C22" s="396">
        <v>37</v>
      </c>
      <c r="D22" s="396">
        <v>40</v>
      </c>
      <c r="E22" s="398">
        <v>36</v>
      </c>
      <c r="F22" s="679">
        <f>'71-53I-COUNTY BOARD'!H75</f>
        <v>64</v>
      </c>
      <c r="G22" s="399">
        <f t="shared" ref="G22:G26" si="1">F22-D22</f>
        <v>24</v>
      </c>
      <c r="H22" s="576"/>
      <c r="I22" s="576"/>
      <c r="J22" s="576"/>
      <c r="K22" s="576"/>
      <c r="L22" s="576"/>
    </row>
    <row r="23" spans="1:12" x14ac:dyDescent="0.2">
      <c r="A23" s="394"/>
      <c r="B23" s="411"/>
      <c r="C23" s="396"/>
      <c r="D23" s="396"/>
      <c r="E23" s="397"/>
      <c r="F23" s="398"/>
      <c r="G23" s="399">
        <f t="shared" si="1"/>
        <v>0</v>
      </c>
      <c r="H23" s="576"/>
      <c r="I23" s="576"/>
      <c r="J23" s="576"/>
      <c r="K23" s="576"/>
      <c r="L23" s="576"/>
    </row>
    <row r="24" spans="1:12" x14ac:dyDescent="0.2">
      <c r="A24" s="394"/>
      <c r="B24" s="411"/>
      <c r="C24" s="396"/>
      <c r="D24" s="396"/>
      <c r="E24" s="397"/>
      <c r="F24" s="398"/>
      <c r="G24" s="399">
        <f t="shared" si="1"/>
        <v>0</v>
      </c>
      <c r="H24" s="576"/>
      <c r="I24" s="576"/>
      <c r="J24" s="576"/>
      <c r="K24" s="576"/>
      <c r="L24" s="576"/>
    </row>
    <row r="25" spans="1:12" x14ac:dyDescent="0.2">
      <c r="A25" s="394"/>
      <c r="B25" s="411"/>
      <c r="C25" s="396"/>
      <c r="D25" s="396"/>
      <c r="E25" s="397"/>
      <c r="F25" s="398"/>
      <c r="G25" s="399">
        <f t="shared" si="1"/>
        <v>0</v>
      </c>
      <c r="H25" s="576"/>
      <c r="I25" s="576"/>
      <c r="J25" s="576"/>
      <c r="K25" s="576"/>
      <c r="L25" s="576"/>
    </row>
    <row r="26" spans="1:12" x14ac:dyDescent="0.2">
      <c r="A26" s="394"/>
      <c r="B26" s="411"/>
      <c r="C26" s="396"/>
      <c r="D26" s="396"/>
      <c r="E26" s="397"/>
      <c r="F26" s="398"/>
      <c r="G26" s="399">
        <f t="shared" si="1"/>
        <v>0</v>
      </c>
      <c r="H26" s="576"/>
      <c r="I26" s="576"/>
      <c r="J26" s="576"/>
      <c r="K26" s="576"/>
      <c r="L26" s="576"/>
    </row>
    <row r="27" spans="1:12" x14ac:dyDescent="0.2">
      <c r="A27" s="877" t="s">
        <v>101</v>
      </c>
      <c r="B27" s="879"/>
      <c r="C27" s="400">
        <f>SUM(C22:C26)</f>
        <v>37</v>
      </c>
      <c r="D27" s="400">
        <f>SUM(D22:D26)</f>
        <v>40</v>
      </c>
      <c r="E27" s="401">
        <f>SUM(E22:E26)</f>
        <v>36</v>
      </c>
      <c r="F27" s="402">
        <f>SUM(F22:F26)</f>
        <v>64</v>
      </c>
      <c r="G27" s="399">
        <f>SUM(G22:G26)</f>
        <v>24</v>
      </c>
      <c r="H27" s="576"/>
      <c r="I27" s="576"/>
      <c r="J27" s="576"/>
      <c r="K27" s="576"/>
      <c r="L27" s="576"/>
    </row>
    <row r="28" spans="1:12" x14ac:dyDescent="0.2">
      <c r="A28" s="880" t="s">
        <v>473</v>
      </c>
      <c r="B28" s="881"/>
      <c r="C28" s="881"/>
      <c r="D28" s="881"/>
      <c r="E28" s="881"/>
      <c r="F28" s="881"/>
      <c r="G28" s="882"/>
      <c r="H28" s="576"/>
      <c r="I28" s="576"/>
      <c r="J28" s="576"/>
      <c r="K28" s="576"/>
      <c r="L28" s="576"/>
    </row>
    <row r="29" spans="1:12" x14ac:dyDescent="0.2">
      <c r="A29" s="581"/>
      <c r="B29" s="581"/>
      <c r="C29" s="385" t="s">
        <v>448</v>
      </c>
      <c r="D29" s="385" t="s">
        <v>451</v>
      </c>
      <c r="E29" s="386" t="s">
        <v>451</v>
      </c>
      <c r="F29" s="387" t="s">
        <v>456</v>
      </c>
      <c r="G29" s="388" t="s">
        <v>24</v>
      </c>
      <c r="H29" s="576"/>
      <c r="I29" s="576"/>
      <c r="J29" s="576"/>
      <c r="K29" s="576"/>
      <c r="L29" s="576"/>
    </row>
    <row r="30" spans="1:12" x14ac:dyDescent="0.2">
      <c r="A30" s="582" t="s">
        <v>8</v>
      </c>
      <c r="B30" s="582" t="s">
        <v>8</v>
      </c>
      <c r="C30" s="582" t="s">
        <v>3</v>
      </c>
      <c r="D30" s="582" t="s">
        <v>25</v>
      </c>
      <c r="E30" s="612" t="s">
        <v>5</v>
      </c>
      <c r="F30" s="390" t="s">
        <v>27</v>
      </c>
      <c r="G30" s="613" t="s">
        <v>28</v>
      </c>
      <c r="H30" s="576"/>
      <c r="I30" s="576"/>
      <c r="J30" s="576"/>
      <c r="K30" s="576"/>
      <c r="L30" s="576"/>
    </row>
    <row r="31" spans="1:12" x14ac:dyDescent="0.2">
      <c r="A31" s="582" t="s">
        <v>7</v>
      </c>
      <c r="B31" s="391"/>
      <c r="C31" s="582" t="s">
        <v>102</v>
      </c>
      <c r="D31" s="582" t="s">
        <v>4</v>
      </c>
      <c r="E31" s="612"/>
      <c r="F31" s="390" t="s">
        <v>4</v>
      </c>
      <c r="G31" s="613" t="s">
        <v>33</v>
      </c>
      <c r="H31" s="576"/>
      <c r="I31" s="576"/>
      <c r="J31" s="576"/>
      <c r="K31" s="576"/>
      <c r="L31" s="576"/>
    </row>
    <row r="32" spans="1:12" x14ac:dyDescent="0.2">
      <c r="A32" s="585" t="s">
        <v>11</v>
      </c>
      <c r="B32" s="585" t="s">
        <v>12</v>
      </c>
      <c r="C32" s="585" t="s">
        <v>13</v>
      </c>
      <c r="D32" s="585" t="s">
        <v>14</v>
      </c>
      <c r="E32" s="614" t="s">
        <v>15</v>
      </c>
      <c r="F32" s="393" t="s">
        <v>16</v>
      </c>
      <c r="G32" s="615" t="s">
        <v>17</v>
      </c>
      <c r="H32" s="576"/>
      <c r="I32" s="576"/>
      <c r="J32" s="576"/>
      <c r="K32" s="576"/>
      <c r="L32" s="576"/>
    </row>
    <row r="33" spans="1:12" ht="12" customHeight="1" x14ac:dyDescent="0.2">
      <c r="A33" s="394"/>
      <c r="B33" s="395"/>
      <c r="C33" s="396"/>
      <c r="D33" s="396"/>
      <c r="E33" s="397"/>
      <c r="F33" s="398"/>
      <c r="G33" s="399">
        <f t="shared" ref="G33:G38" si="2">+F33-E33</f>
        <v>0</v>
      </c>
      <c r="H33" s="576"/>
      <c r="I33" s="576"/>
      <c r="J33" s="576"/>
      <c r="K33" s="576"/>
      <c r="L33" s="576"/>
    </row>
    <row r="34" spans="1:12" ht="12.6" customHeight="1" x14ac:dyDescent="0.2">
      <c r="A34" s="394"/>
      <c r="B34" s="395"/>
      <c r="C34" s="396"/>
      <c r="D34" s="396"/>
      <c r="E34" s="397"/>
      <c r="F34" s="398"/>
      <c r="G34" s="399">
        <f t="shared" si="2"/>
        <v>0</v>
      </c>
      <c r="H34" s="576"/>
      <c r="I34" s="576"/>
      <c r="J34" s="576"/>
      <c r="K34" s="576"/>
      <c r="L34" s="576"/>
    </row>
    <row r="35" spans="1:12" x14ac:dyDescent="0.2">
      <c r="A35" s="412"/>
      <c r="B35" s="413"/>
      <c r="C35" s="400"/>
      <c r="D35" s="400"/>
      <c r="E35" s="401"/>
      <c r="F35" s="402"/>
      <c r="G35" s="399">
        <f t="shared" si="2"/>
        <v>0</v>
      </c>
    </row>
    <row r="36" spans="1:12" x14ac:dyDescent="0.2">
      <c r="A36" s="412"/>
      <c r="B36" s="413"/>
      <c r="C36" s="400"/>
      <c r="D36" s="400"/>
      <c r="E36" s="401"/>
      <c r="F36" s="402"/>
      <c r="G36" s="399">
        <f t="shared" si="2"/>
        <v>0</v>
      </c>
    </row>
    <row r="37" spans="1:12" x14ac:dyDescent="0.2">
      <c r="A37" s="412"/>
      <c r="B37" s="413"/>
      <c r="C37" s="400"/>
      <c r="D37" s="400"/>
      <c r="E37" s="401"/>
      <c r="F37" s="402"/>
      <c r="G37" s="399">
        <f t="shared" si="2"/>
        <v>0</v>
      </c>
    </row>
    <row r="38" spans="1:12" ht="12.6" customHeight="1" x14ac:dyDescent="0.2">
      <c r="A38" s="877" t="s">
        <v>0</v>
      </c>
      <c r="B38" s="879"/>
      <c r="C38" s="400">
        <f>SUM(C33:C37)</f>
        <v>0</v>
      </c>
      <c r="D38" s="400">
        <f>SUM(D33:D37)</f>
        <v>0</v>
      </c>
      <c r="E38" s="401">
        <f>SUM(E33:E37)</f>
        <v>0</v>
      </c>
      <c r="F38" s="402">
        <f>SUM(F33:F37)</f>
        <v>0</v>
      </c>
      <c r="G38" s="399">
        <f t="shared" si="2"/>
        <v>0</v>
      </c>
      <c r="H38" s="576"/>
      <c r="I38" s="576"/>
      <c r="J38" s="576"/>
      <c r="K38" s="576"/>
      <c r="L38" s="576"/>
    </row>
    <row r="39" spans="1:12" x14ac:dyDescent="0.2">
      <c r="A39" s="880" t="s">
        <v>103</v>
      </c>
      <c r="B39" s="881"/>
      <c r="C39" s="881"/>
      <c r="D39" s="881"/>
      <c r="E39" s="881"/>
      <c r="F39" s="881"/>
      <c r="G39" s="882"/>
    </row>
    <row r="40" spans="1:12" ht="12.75" customHeight="1" x14ac:dyDescent="0.2">
      <c r="A40" s="584" t="s">
        <v>104</v>
      </c>
      <c r="B40" s="581"/>
      <c r="C40" s="385" t="s">
        <v>105</v>
      </c>
      <c r="D40" s="385" t="s">
        <v>451</v>
      </c>
      <c r="E40" s="386" t="s">
        <v>451</v>
      </c>
      <c r="F40" s="387" t="s">
        <v>456</v>
      </c>
      <c r="G40" s="415" t="s">
        <v>456</v>
      </c>
      <c r="H40" s="576"/>
      <c r="I40" s="576"/>
      <c r="J40" s="576"/>
      <c r="K40" s="576"/>
      <c r="L40" s="576"/>
    </row>
    <row r="41" spans="1:12" ht="12.75" customHeight="1" x14ac:dyDescent="0.2">
      <c r="A41" s="582" t="s">
        <v>106</v>
      </c>
      <c r="B41" s="582" t="s">
        <v>30</v>
      </c>
      <c r="C41" s="582" t="s">
        <v>107</v>
      </c>
      <c r="D41" s="582" t="s">
        <v>108</v>
      </c>
      <c r="E41" s="612" t="s">
        <v>108</v>
      </c>
      <c r="F41" s="390" t="s">
        <v>109</v>
      </c>
      <c r="G41" s="416" t="s">
        <v>443</v>
      </c>
      <c r="H41" s="576"/>
      <c r="I41" s="576"/>
      <c r="J41" s="576"/>
      <c r="K41" s="576"/>
      <c r="L41" s="576"/>
    </row>
    <row r="42" spans="1:12" x14ac:dyDescent="0.2">
      <c r="A42" s="417" t="s">
        <v>110</v>
      </c>
      <c r="B42" s="391"/>
      <c r="C42" s="582"/>
      <c r="D42" s="418" t="s">
        <v>111</v>
      </c>
      <c r="E42" s="419" t="s">
        <v>112</v>
      </c>
      <c r="F42" s="420" t="s">
        <v>111</v>
      </c>
      <c r="G42" s="421" t="s">
        <v>112</v>
      </c>
      <c r="H42" s="576"/>
      <c r="I42" s="576"/>
      <c r="J42" s="576"/>
      <c r="K42" s="576"/>
      <c r="L42" s="576"/>
    </row>
    <row r="43" spans="1:12" x14ac:dyDescent="0.2">
      <c r="A43" s="585" t="s">
        <v>11</v>
      </c>
      <c r="B43" s="585" t="s">
        <v>12</v>
      </c>
      <c r="C43" s="585" t="s">
        <v>13</v>
      </c>
      <c r="D43" s="585" t="s">
        <v>14</v>
      </c>
      <c r="E43" s="614" t="s">
        <v>15</v>
      </c>
      <c r="F43" s="393" t="s">
        <v>16</v>
      </c>
      <c r="G43" s="422" t="s">
        <v>17</v>
      </c>
    </row>
    <row r="44" spans="1:12" x14ac:dyDescent="0.2">
      <c r="A44" s="412"/>
      <c r="B44" s="413"/>
      <c r="C44" s="400"/>
      <c r="D44" s="400"/>
      <c r="E44" s="401"/>
      <c r="F44" s="402"/>
      <c r="G44" s="423"/>
    </row>
    <row r="45" spans="1:12" x14ac:dyDescent="0.2">
      <c r="A45" s="412"/>
      <c r="B45" s="413"/>
      <c r="C45" s="400"/>
      <c r="D45" s="400"/>
      <c r="E45" s="401"/>
      <c r="F45" s="402"/>
      <c r="G45" s="423"/>
    </row>
    <row r="46" spans="1:12" x14ac:dyDescent="0.2">
      <c r="A46" s="412"/>
      <c r="B46" s="413"/>
      <c r="C46" s="400"/>
      <c r="D46" s="400"/>
      <c r="E46" s="401"/>
      <c r="F46" s="402"/>
      <c r="G46" s="423"/>
    </row>
    <row r="47" spans="1:12" x14ac:dyDescent="0.2">
      <c r="A47" s="412"/>
      <c r="B47" s="413"/>
      <c r="C47" s="400"/>
      <c r="D47" s="400"/>
      <c r="E47" s="401"/>
      <c r="F47" s="402"/>
      <c r="G47" s="423"/>
    </row>
    <row r="48" spans="1:12" x14ac:dyDescent="0.2">
      <c r="A48" s="412"/>
      <c r="B48" s="413"/>
      <c r="C48" s="400"/>
      <c r="D48" s="400"/>
      <c r="E48" s="401"/>
      <c r="F48" s="402"/>
      <c r="G48" s="423"/>
    </row>
    <row r="49" spans="1:9" x14ac:dyDescent="0.2">
      <c r="A49" s="877" t="s">
        <v>0</v>
      </c>
      <c r="B49" s="879"/>
      <c r="C49" s="400">
        <f>SUM(C44:C48)</f>
        <v>0</v>
      </c>
      <c r="D49" s="400">
        <f>SUM(D44:D48)</f>
        <v>0</v>
      </c>
      <c r="E49" s="401">
        <f>SUM(E44:E48)</f>
        <v>0</v>
      </c>
      <c r="F49" s="402">
        <f>SUM(F44:F48)</f>
        <v>0</v>
      </c>
      <c r="G49" s="423"/>
    </row>
    <row r="50" spans="1:9" x14ac:dyDescent="0.2">
      <c r="A50" s="880" t="s">
        <v>113</v>
      </c>
      <c r="B50" s="881"/>
      <c r="C50" s="881"/>
      <c r="D50" s="881"/>
      <c r="E50" s="881"/>
      <c r="F50" s="881"/>
      <c r="G50" s="882"/>
    </row>
    <row r="51" spans="1:9" x14ac:dyDescent="0.2">
      <c r="A51" s="584" t="s">
        <v>104</v>
      </c>
      <c r="B51" s="581"/>
      <c r="C51" s="385" t="s">
        <v>448</v>
      </c>
      <c r="D51" s="385" t="s">
        <v>451</v>
      </c>
      <c r="E51" s="386" t="s">
        <v>451</v>
      </c>
      <c r="F51" s="387" t="s">
        <v>456</v>
      </c>
      <c r="G51" s="388" t="s">
        <v>24</v>
      </c>
    </row>
    <row r="52" spans="1:9" x14ac:dyDescent="0.2">
      <c r="A52" s="582" t="s">
        <v>106</v>
      </c>
      <c r="B52" s="582" t="s">
        <v>30</v>
      </c>
      <c r="C52" s="582" t="s">
        <v>429</v>
      </c>
      <c r="D52" s="582" t="s">
        <v>429</v>
      </c>
      <c r="E52" s="612" t="s">
        <v>429</v>
      </c>
      <c r="F52" s="390" t="s">
        <v>429</v>
      </c>
      <c r="G52" s="613" t="s">
        <v>28</v>
      </c>
    </row>
    <row r="53" spans="1:9" x14ac:dyDescent="0.2">
      <c r="A53" s="417" t="s">
        <v>110</v>
      </c>
      <c r="B53" s="391"/>
      <c r="C53" s="582" t="s">
        <v>31</v>
      </c>
      <c r="D53" s="582" t="s">
        <v>94</v>
      </c>
      <c r="E53" s="612" t="s">
        <v>31</v>
      </c>
      <c r="F53" s="390" t="s">
        <v>4</v>
      </c>
      <c r="G53" s="613" t="s">
        <v>33</v>
      </c>
    </row>
    <row r="54" spans="1:9" x14ac:dyDescent="0.2">
      <c r="A54" s="585" t="s">
        <v>11</v>
      </c>
      <c r="B54" s="585" t="s">
        <v>12</v>
      </c>
      <c r="C54" s="585" t="s">
        <v>13</v>
      </c>
      <c r="D54" s="585" t="s">
        <v>14</v>
      </c>
      <c r="E54" s="614" t="s">
        <v>15</v>
      </c>
      <c r="F54" s="393" t="s">
        <v>16</v>
      </c>
      <c r="G54" s="615" t="s">
        <v>17</v>
      </c>
    </row>
    <row r="55" spans="1:9" x14ac:dyDescent="0.2">
      <c r="A55" s="412" t="s">
        <v>382</v>
      </c>
      <c r="B55" s="413" t="s">
        <v>397</v>
      </c>
      <c r="C55" s="400">
        <f>1706289*H55</f>
        <v>676202.33069999993</v>
      </c>
      <c r="D55" s="400">
        <f>1710090*H55</f>
        <v>677708.66700000002</v>
      </c>
      <c r="E55" s="400">
        <f>1710090*0.3963</f>
        <v>677708.66700000002</v>
      </c>
      <c r="F55" s="677">
        <f>1710090*0.3963</f>
        <v>677708.66700000002</v>
      </c>
      <c r="G55" s="423">
        <f t="shared" ref="G55:G56" si="3">+F55-E55</f>
        <v>0</v>
      </c>
      <c r="H55" s="576">
        <v>0.39629999999999999</v>
      </c>
      <c r="I55" s="576"/>
    </row>
    <row r="56" spans="1:9" x14ac:dyDescent="0.2">
      <c r="A56" s="412" t="s">
        <v>382</v>
      </c>
      <c r="B56" s="413" t="s">
        <v>398</v>
      </c>
      <c r="C56" s="400"/>
      <c r="D56" s="400" t="s">
        <v>498</v>
      </c>
      <c r="E56" s="401"/>
      <c r="F56" s="402"/>
      <c r="G56" s="423">
        <f t="shared" si="3"/>
        <v>0</v>
      </c>
      <c r="H56" s="576">
        <v>0.38950000000000001</v>
      </c>
      <c r="I56" s="576"/>
    </row>
    <row r="57" spans="1:9" x14ac:dyDescent="0.2">
      <c r="A57" s="877" t="s">
        <v>0</v>
      </c>
      <c r="B57" s="879"/>
      <c r="C57" s="400">
        <f>SUM(C55:C56)</f>
        <v>676202.33069999993</v>
      </c>
      <c r="D57" s="400">
        <f t="shared" ref="D57:F57" si="4">SUM(D55:D56)</f>
        <v>677708.66700000002</v>
      </c>
      <c r="E57" s="401">
        <f t="shared" si="4"/>
        <v>677708.66700000002</v>
      </c>
      <c r="F57" s="402">
        <f t="shared" si="4"/>
        <v>677708.66700000002</v>
      </c>
      <c r="G57" s="423"/>
      <c r="H57" s="576">
        <v>0.33</v>
      </c>
      <c r="I57" s="576"/>
    </row>
    <row r="58" spans="1:9" x14ac:dyDescent="0.2">
      <c r="A58" s="424" t="s">
        <v>86</v>
      </c>
    </row>
  </sheetData>
  <mergeCells count="21">
    <mergeCell ref="A7:G7"/>
    <mergeCell ref="A1:C1"/>
    <mergeCell ref="D1:G1"/>
    <mergeCell ref="A2:C2"/>
    <mergeCell ref="D2:G2"/>
    <mergeCell ref="A3:C3"/>
    <mergeCell ref="D3:G3"/>
    <mergeCell ref="A4:G4"/>
    <mergeCell ref="A5:B5"/>
    <mergeCell ref="D5:F5"/>
    <mergeCell ref="A6:B6"/>
    <mergeCell ref="D6:F6"/>
    <mergeCell ref="A49:B49"/>
    <mergeCell ref="A50:G50"/>
    <mergeCell ref="A57:B57"/>
    <mergeCell ref="A17:B17"/>
    <mergeCell ref="A18:G18"/>
    <mergeCell ref="A27:B27"/>
    <mergeCell ref="A28:G28"/>
    <mergeCell ref="A38:B38"/>
    <mergeCell ref="A39:G39"/>
  </mergeCells>
  <printOptions horizontalCentered="1"/>
  <pageMargins left="0.35" right="0.35" top="0.35" bottom="0.35" header="0" footer="0"/>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EDD4A-C794-4375-87A0-82CDA08310D2}">
  <sheetPr transitionEntry="1">
    <tabColor rgb="FF00B0F0"/>
    <pageSetUpPr fitToPage="1"/>
  </sheetPr>
  <dimension ref="A1:L44"/>
  <sheetViews>
    <sheetView showZeros="0" zoomScale="110" zoomScaleNormal="110" zoomScaleSheetLayoutView="100" workbookViewId="0">
      <selection activeCell="F24" sqref="F24"/>
    </sheetView>
  </sheetViews>
  <sheetFormatPr defaultRowHeight="12.75" x14ac:dyDescent="0.2"/>
  <cols>
    <col min="1" max="1" width="6.85546875" style="518" customWidth="1"/>
    <col min="2" max="2" width="26.5703125" style="518" customWidth="1"/>
    <col min="3" max="7" width="13.5703125" style="518" customWidth="1"/>
    <col min="8" max="16384" width="9.140625" style="518"/>
  </cols>
  <sheetData>
    <row r="1" spans="1:12" ht="15.75" x14ac:dyDescent="0.25">
      <c r="A1" s="842" t="s">
        <v>1</v>
      </c>
      <c r="B1" s="842"/>
      <c r="C1" s="842"/>
      <c r="D1" s="842"/>
      <c r="E1" s="842"/>
      <c r="F1" s="842"/>
      <c r="G1" s="842"/>
      <c r="H1" s="554"/>
      <c r="I1" s="554"/>
      <c r="J1" s="554"/>
      <c r="K1" s="554"/>
      <c r="L1" s="554"/>
    </row>
    <row r="2" spans="1:12" ht="15.75" x14ac:dyDescent="0.25">
      <c r="A2" s="843"/>
      <c r="B2" s="843"/>
      <c r="C2" s="843"/>
      <c r="D2" s="843" t="s">
        <v>114</v>
      </c>
      <c r="E2" s="843"/>
      <c r="F2" s="843"/>
      <c r="G2" s="843"/>
      <c r="H2" s="554"/>
      <c r="I2" s="554"/>
      <c r="J2" s="554"/>
      <c r="K2" s="554"/>
      <c r="L2" s="554"/>
    </row>
    <row r="3" spans="1:12" ht="15.75" x14ac:dyDescent="0.25">
      <c r="A3" s="844" t="s">
        <v>455</v>
      </c>
      <c r="B3" s="845"/>
      <c r="C3" s="845"/>
      <c r="D3" s="845"/>
      <c r="E3" s="845"/>
      <c r="F3" s="845"/>
      <c r="G3" s="845"/>
      <c r="H3" s="554"/>
      <c r="I3" s="554"/>
      <c r="J3" s="554"/>
      <c r="K3" s="554"/>
      <c r="L3" s="554"/>
    </row>
    <row r="4" spans="1:12" ht="4.5" customHeight="1" x14ac:dyDescent="0.2">
      <c r="A4" s="838"/>
      <c r="B4" s="839"/>
      <c r="C4" s="839"/>
      <c r="D4" s="839"/>
      <c r="E4" s="839"/>
      <c r="F4" s="839"/>
      <c r="G4" s="840"/>
      <c r="H4" s="554"/>
      <c r="I4" s="554"/>
      <c r="J4" s="554"/>
      <c r="K4" s="554"/>
      <c r="L4" s="554"/>
    </row>
    <row r="5" spans="1:12" ht="9.75" customHeight="1" x14ac:dyDescent="0.2">
      <c r="A5" s="841" t="s">
        <v>6</v>
      </c>
      <c r="B5" s="841"/>
      <c r="C5" s="611" t="s">
        <v>7</v>
      </c>
      <c r="D5" s="841" t="s">
        <v>9</v>
      </c>
      <c r="E5" s="841"/>
      <c r="F5" s="841"/>
      <c r="G5" s="526" t="s">
        <v>7</v>
      </c>
      <c r="H5" s="554"/>
      <c r="I5" s="554"/>
      <c r="J5" s="554"/>
      <c r="K5" s="554"/>
      <c r="L5" s="554"/>
    </row>
    <row r="6" spans="1:12" ht="15" customHeight="1" x14ac:dyDescent="0.2">
      <c r="A6" s="1008" t="s">
        <v>597</v>
      </c>
      <c r="B6" s="1009"/>
      <c r="C6" s="555" t="s">
        <v>499</v>
      </c>
      <c r="D6" s="1010" t="s">
        <v>616</v>
      </c>
      <c r="E6" s="1011"/>
      <c r="F6" s="1012"/>
      <c r="G6" s="555" t="s">
        <v>611</v>
      </c>
      <c r="H6" s="554"/>
      <c r="I6" s="554"/>
      <c r="J6" s="554"/>
      <c r="K6" s="554"/>
      <c r="L6" s="554"/>
    </row>
    <row r="7" spans="1:12" ht="9.75" customHeight="1" x14ac:dyDescent="0.2">
      <c r="A7" s="1001" t="s">
        <v>8</v>
      </c>
      <c r="B7" s="1001"/>
      <c r="C7" s="621"/>
      <c r="D7" s="1002"/>
      <c r="E7" s="1003"/>
      <c r="F7" s="1003"/>
      <c r="G7" s="1004"/>
      <c r="H7" s="554"/>
      <c r="I7" s="554"/>
      <c r="J7" s="554"/>
      <c r="K7" s="554"/>
      <c r="L7" s="554"/>
    </row>
    <row r="8" spans="1:12" ht="15" customHeight="1" x14ac:dyDescent="0.2">
      <c r="A8" s="1008" t="s">
        <v>505</v>
      </c>
      <c r="B8" s="1009"/>
      <c r="C8" s="555" t="s">
        <v>406</v>
      </c>
      <c r="D8" s="1005"/>
      <c r="E8" s="1006"/>
      <c r="F8" s="1006"/>
      <c r="G8" s="1007"/>
      <c r="H8" s="554"/>
      <c r="I8" s="554"/>
      <c r="J8" s="554"/>
      <c r="K8" s="554"/>
      <c r="L8" s="554"/>
    </row>
    <row r="9" spans="1:12" ht="12" customHeight="1" x14ac:dyDescent="0.2">
      <c r="A9" s="998" t="s">
        <v>115</v>
      </c>
      <c r="B9" s="999"/>
      <c r="C9" s="999"/>
      <c r="D9" s="999"/>
      <c r="E9" s="999"/>
      <c r="F9" s="999"/>
      <c r="G9" s="1000"/>
      <c r="H9" s="554"/>
      <c r="I9" s="554"/>
      <c r="J9" s="554"/>
      <c r="K9" s="554"/>
      <c r="L9" s="554"/>
    </row>
    <row r="10" spans="1:12" ht="13.5" customHeight="1" x14ac:dyDescent="0.2">
      <c r="A10" s="522"/>
      <c r="B10" s="522"/>
      <c r="C10" s="4" t="s">
        <v>448</v>
      </c>
      <c r="D10" s="4" t="s">
        <v>451</v>
      </c>
      <c r="E10" s="68" t="s">
        <v>451</v>
      </c>
      <c r="F10" s="67" t="s">
        <v>456</v>
      </c>
      <c r="G10" s="618" t="s">
        <v>24</v>
      </c>
      <c r="H10" s="554"/>
      <c r="I10" s="554"/>
      <c r="J10" s="554"/>
      <c r="K10" s="554"/>
      <c r="L10" s="554"/>
    </row>
    <row r="11" spans="1:12" ht="13.5" customHeight="1" x14ac:dyDescent="0.2">
      <c r="A11" s="519" t="s">
        <v>29</v>
      </c>
      <c r="B11" s="519" t="s">
        <v>30</v>
      </c>
      <c r="C11" s="519" t="s">
        <v>3</v>
      </c>
      <c r="D11" s="519" t="s">
        <v>25</v>
      </c>
      <c r="E11" s="617" t="s">
        <v>26</v>
      </c>
      <c r="F11" s="524" t="s">
        <v>27</v>
      </c>
      <c r="G11" s="618" t="s">
        <v>28</v>
      </c>
      <c r="H11" s="554"/>
      <c r="I11" s="554"/>
      <c r="J11" s="554"/>
      <c r="K11" s="554"/>
      <c r="L11" s="554"/>
    </row>
    <row r="12" spans="1:12" ht="13.5" customHeight="1" x14ac:dyDescent="0.2">
      <c r="A12" s="522"/>
      <c r="B12" s="522"/>
      <c r="C12" s="519" t="s">
        <v>31</v>
      </c>
      <c r="D12" s="519" t="s">
        <v>94</v>
      </c>
      <c r="E12" s="617" t="s">
        <v>31</v>
      </c>
      <c r="F12" s="524" t="s">
        <v>4</v>
      </c>
      <c r="G12" s="618" t="s">
        <v>33</v>
      </c>
      <c r="H12" s="554"/>
      <c r="I12" s="554"/>
      <c r="J12" s="554"/>
      <c r="K12" s="554"/>
      <c r="L12" s="554"/>
    </row>
    <row r="13" spans="1:12" ht="12" customHeight="1" x14ac:dyDescent="0.2">
      <c r="A13" s="520" t="s">
        <v>11</v>
      </c>
      <c r="B13" s="520" t="s">
        <v>12</v>
      </c>
      <c r="C13" s="520" t="s">
        <v>13</v>
      </c>
      <c r="D13" s="520" t="s">
        <v>14</v>
      </c>
      <c r="E13" s="619" t="s">
        <v>15</v>
      </c>
      <c r="F13" s="193" t="s">
        <v>16</v>
      </c>
      <c r="G13" s="620" t="s">
        <v>17</v>
      </c>
      <c r="H13" s="554"/>
      <c r="I13" s="554"/>
      <c r="J13" s="554"/>
      <c r="K13" s="554"/>
      <c r="L13" s="554"/>
    </row>
    <row r="14" spans="1:12" ht="13.5" customHeight="1" x14ac:dyDescent="0.2">
      <c r="A14" s="9" t="s">
        <v>34</v>
      </c>
      <c r="B14" s="69" t="s">
        <v>35</v>
      </c>
      <c r="C14" s="396"/>
      <c r="D14" s="398"/>
      <c r="E14" s="398"/>
      <c r="F14" s="679"/>
      <c r="G14" s="530">
        <f>+F14-E14</f>
        <v>0</v>
      </c>
      <c r="H14" s="554"/>
      <c r="I14" s="736"/>
      <c r="J14" s="736"/>
      <c r="K14" s="736"/>
      <c r="L14" s="736"/>
    </row>
    <row r="15" spans="1:12" ht="13.5" customHeight="1" x14ac:dyDescent="0.2">
      <c r="A15" s="9" t="s">
        <v>36</v>
      </c>
      <c r="B15" s="70" t="s">
        <v>37</v>
      </c>
      <c r="C15" s="396">
        <v>562416</v>
      </c>
      <c r="D15" s="398">
        <v>2505691</v>
      </c>
      <c r="E15" s="679">
        <v>2505691</v>
      </c>
      <c r="F15" s="679">
        <f>'71-53J-COUNTY BOARD'!K41</f>
        <v>3324109</v>
      </c>
      <c r="G15" s="530">
        <f t="shared" ref="G15:G23" si="0">+F15-E15</f>
        <v>818418</v>
      </c>
      <c r="H15" s="554"/>
      <c r="I15" s="733"/>
      <c r="J15" s="736"/>
      <c r="K15" s="736"/>
      <c r="L15" s="736"/>
    </row>
    <row r="16" spans="1:12" ht="13.5" customHeight="1" x14ac:dyDescent="0.2">
      <c r="A16" s="9" t="s">
        <v>38</v>
      </c>
      <c r="B16" s="149" t="s">
        <v>385</v>
      </c>
      <c r="C16" s="556"/>
      <c r="D16" s="556"/>
      <c r="E16" s="556"/>
      <c r="F16" s="556"/>
      <c r="G16" s="530">
        <f t="shared" si="0"/>
        <v>0</v>
      </c>
      <c r="H16" s="554"/>
      <c r="I16" s="736"/>
      <c r="J16" s="736"/>
      <c r="K16" s="736"/>
      <c r="L16" s="736"/>
    </row>
    <row r="17" spans="1:12" ht="13.5" customHeight="1" x14ac:dyDescent="0.2">
      <c r="A17" s="9" t="s">
        <v>39</v>
      </c>
      <c r="B17" s="69" t="s">
        <v>40</v>
      </c>
      <c r="C17" s="556">
        <v>4709269</v>
      </c>
      <c r="D17" s="556">
        <v>4955310</v>
      </c>
      <c r="E17" s="556">
        <f>'71-53K-COUNTY BOARD'!E61</f>
        <v>7925124</v>
      </c>
      <c r="F17" s="556">
        <f>'71-53K-COUNTY BOARD'!F61</f>
        <v>8655771</v>
      </c>
      <c r="G17" s="530">
        <f t="shared" si="0"/>
        <v>730647</v>
      </c>
      <c r="H17" s="554"/>
      <c r="I17" s="736"/>
      <c r="J17" s="736"/>
      <c r="K17" s="736"/>
      <c r="L17" s="736"/>
    </row>
    <row r="18" spans="1:12" ht="13.5" customHeight="1" x14ac:dyDescent="0.2">
      <c r="A18" s="9" t="s">
        <v>41</v>
      </c>
      <c r="B18" s="69" t="s">
        <v>42</v>
      </c>
      <c r="C18" s="556">
        <v>882665</v>
      </c>
      <c r="D18" s="556">
        <v>353239</v>
      </c>
      <c r="E18" s="556">
        <v>2653239</v>
      </c>
      <c r="F18" s="556">
        <f>'71-53L-COUNTY BOARD'!F46</f>
        <v>3906439</v>
      </c>
      <c r="G18" s="530">
        <f t="shared" si="0"/>
        <v>1253200</v>
      </c>
      <c r="H18" s="554"/>
      <c r="I18" s="554"/>
      <c r="J18" s="554"/>
      <c r="K18" s="554"/>
      <c r="L18" s="554"/>
    </row>
    <row r="19" spans="1:12" ht="13.5" customHeight="1" x14ac:dyDescent="0.2">
      <c r="A19" s="9" t="s">
        <v>43</v>
      </c>
      <c r="B19" s="69" t="s">
        <v>44</v>
      </c>
      <c r="C19" s="556">
        <v>944</v>
      </c>
      <c r="D19" s="556">
        <v>43965</v>
      </c>
      <c r="E19" s="556">
        <v>43965</v>
      </c>
      <c r="F19" s="556">
        <f>'71-53L-COUNTY BOARD'!F62</f>
        <v>918965</v>
      </c>
      <c r="G19" s="530">
        <f>+F19-E19</f>
        <v>875000</v>
      </c>
      <c r="H19" s="554"/>
      <c r="I19" s="554"/>
      <c r="J19" s="554"/>
      <c r="K19" s="554"/>
      <c r="L19" s="554"/>
    </row>
    <row r="20" spans="1:12" ht="13.5" customHeight="1" x14ac:dyDescent="0.2">
      <c r="A20" s="9" t="s">
        <v>45</v>
      </c>
      <c r="B20" s="69" t="s">
        <v>116</v>
      </c>
      <c r="C20" s="556"/>
      <c r="D20" s="556"/>
      <c r="E20" s="558"/>
      <c r="F20" s="559"/>
      <c r="G20" s="530">
        <f t="shared" si="0"/>
        <v>0</v>
      </c>
      <c r="H20" s="554"/>
      <c r="I20" s="554"/>
      <c r="J20" s="554"/>
      <c r="K20" s="554"/>
      <c r="L20" s="554"/>
    </row>
    <row r="21" spans="1:12" ht="13.5" customHeight="1" x14ac:dyDescent="0.2">
      <c r="A21" s="9" t="s">
        <v>117</v>
      </c>
      <c r="B21" s="69" t="s">
        <v>118</v>
      </c>
      <c r="C21" s="556"/>
      <c r="D21" s="556"/>
      <c r="E21" s="558"/>
      <c r="F21" s="559"/>
      <c r="G21" s="530">
        <f t="shared" si="0"/>
        <v>0</v>
      </c>
      <c r="H21" s="554"/>
      <c r="I21" s="554"/>
      <c r="J21" s="554"/>
      <c r="K21" s="554"/>
      <c r="L21" s="554"/>
    </row>
    <row r="22" spans="1:12" ht="13.5" customHeight="1" x14ac:dyDescent="0.2">
      <c r="A22" s="9" t="s">
        <v>47</v>
      </c>
      <c r="B22" s="69" t="s">
        <v>48</v>
      </c>
      <c r="C22" s="556"/>
      <c r="D22" s="556"/>
      <c r="E22" s="558"/>
      <c r="F22" s="559"/>
      <c r="G22" s="530">
        <f t="shared" si="0"/>
        <v>0</v>
      </c>
      <c r="H22" s="554"/>
      <c r="I22" s="554"/>
      <c r="J22" s="554"/>
      <c r="K22" s="554"/>
      <c r="L22" s="554"/>
    </row>
    <row r="23" spans="1:12" ht="13.5" customHeight="1" x14ac:dyDescent="0.2">
      <c r="A23" s="9" t="s">
        <v>119</v>
      </c>
      <c r="B23" s="69" t="s">
        <v>120</v>
      </c>
      <c r="C23" s="556"/>
      <c r="D23" s="556"/>
      <c r="E23" s="558"/>
      <c r="F23" s="559"/>
      <c r="G23" s="530">
        <f t="shared" si="0"/>
        <v>0</v>
      </c>
      <c r="H23" s="554"/>
      <c r="I23" s="554"/>
      <c r="J23" s="554"/>
      <c r="K23" s="554"/>
      <c r="L23" s="554"/>
    </row>
    <row r="24" spans="1:12" ht="13.5" customHeight="1" x14ac:dyDescent="0.2">
      <c r="A24" s="996" t="s">
        <v>0</v>
      </c>
      <c r="B24" s="997"/>
      <c r="C24" s="32">
        <f>SUM(C14:C23)</f>
        <v>6155294</v>
      </c>
      <c r="D24" s="32">
        <f t="shared" ref="D24:F24" si="1">SUM(D14:D23)</f>
        <v>7858205</v>
      </c>
      <c r="E24" s="32">
        <f t="shared" si="1"/>
        <v>13128019</v>
      </c>
      <c r="F24" s="121">
        <f t="shared" si="1"/>
        <v>16805284</v>
      </c>
      <c r="G24" s="530">
        <f>SUM(G15:G23)</f>
        <v>3677265</v>
      </c>
      <c r="H24" s="554"/>
      <c r="I24" s="554"/>
      <c r="J24" s="554"/>
      <c r="K24" s="554"/>
      <c r="L24" s="554"/>
    </row>
    <row r="25" spans="1:12" ht="12" customHeight="1" x14ac:dyDescent="0.2">
      <c r="A25" s="998" t="s">
        <v>121</v>
      </c>
      <c r="B25" s="999"/>
      <c r="C25" s="999"/>
      <c r="D25" s="999"/>
      <c r="E25" s="999"/>
      <c r="F25" s="999"/>
      <c r="G25" s="1000"/>
      <c r="H25" s="554"/>
      <c r="I25" s="554"/>
      <c r="J25" s="554"/>
      <c r="K25" s="554"/>
      <c r="L25" s="554"/>
    </row>
    <row r="26" spans="1:12" ht="12.95" customHeight="1" x14ac:dyDescent="0.2">
      <c r="A26" s="519"/>
      <c r="B26" s="519"/>
      <c r="C26" s="128" t="s">
        <v>3</v>
      </c>
      <c r="D26" s="61" t="s">
        <v>451</v>
      </c>
      <c r="E26" s="610" t="s">
        <v>63</v>
      </c>
      <c r="F26" s="62" t="s">
        <v>456</v>
      </c>
      <c r="G26" s="618" t="s">
        <v>24</v>
      </c>
      <c r="H26" s="554"/>
      <c r="I26" s="554"/>
      <c r="J26" s="554"/>
      <c r="K26" s="554"/>
      <c r="L26" s="554"/>
    </row>
    <row r="27" spans="1:12" ht="12.95" customHeight="1" x14ac:dyDescent="0.2">
      <c r="A27" s="519"/>
      <c r="B27" s="519"/>
      <c r="C27" s="128" t="s">
        <v>10</v>
      </c>
      <c r="D27" s="128" t="s">
        <v>62</v>
      </c>
      <c r="E27" s="610" t="s">
        <v>65</v>
      </c>
      <c r="F27" s="64" t="s">
        <v>62</v>
      </c>
      <c r="G27" s="618" t="s">
        <v>28</v>
      </c>
      <c r="H27" s="554"/>
      <c r="I27" s="554"/>
      <c r="J27" s="554"/>
      <c r="K27" s="554"/>
      <c r="L27" s="554"/>
    </row>
    <row r="28" spans="1:12" ht="12.95" customHeight="1" x14ac:dyDescent="0.2">
      <c r="A28" s="519" t="s">
        <v>2</v>
      </c>
      <c r="B28" s="519" t="s">
        <v>64</v>
      </c>
      <c r="C28" s="63" t="s">
        <v>460</v>
      </c>
      <c r="D28" s="128" t="s">
        <v>10</v>
      </c>
      <c r="E28" s="374" t="s">
        <v>617</v>
      </c>
      <c r="F28" s="64" t="s">
        <v>10</v>
      </c>
      <c r="G28" s="618" t="s">
        <v>33</v>
      </c>
      <c r="H28" s="554"/>
      <c r="I28" s="554"/>
      <c r="J28" s="554"/>
      <c r="K28" s="554"/>
      <c r="L28" s="554"/>
    </row>
    <row r="29" spans="1:12" ht="12" customHeight="1" x14ac:dyDescent="0.2">
      <c r="A29" s="520" t="s">
        <v>11</v>
      </c>
      <c r="B29" s="520" t="s">
        <v>12</v>
      </c>
      <c r="C29" s="192" t="s">
        <v>13</v>
      </c>
      <c r="D29" s="192" t="s">
        <v>14</v>
      </c>
      <c r="E29" s="150" t="s">
        <v>15</v>
      </c>
      <c r="F29" s="193" t="s">
        <v>16</v>
      </c>
      <c r="G29" s="620" t="s">
        <v>17</v>
      </c>
      <c r="H29" s="554"/>
      <c r="I29" s="554"/>
      <c r="J29" s="554"/>
      <c r="K29" s="554"/>
      <c r="L29" s="554"/>
    </row>
    <row r="30" spans="1:12" ht="13.5" customHeight="1" x14ac:dyDescent="0.2">
      <c r="A30" s="9" t="s">
        <v>122</v>
      </c>
      <c r="B30" s="65" t="s">
        <v>373</v>
      </c>
      <c r="C30" s="556">
        <v>40</v>
      </c>
      <c r="D30" s="556">
        <v>40</v>
      </c>
      <c r="E30" s="558">
        <v>22</v>
      </c>
      <c r="F30" s="559">
        <v>59</v>
      </c>
      <c r="G30" s="530">
        <f>F30-D30</f>
        <v>19</v>
      </c>
      <c r="H30" s="554"/>
      <c r="I30" s="554"/>
      <c r="J30" s="554"/>
      <c r="K30" s="554"/>
      <c r="L30" s="554"/>
    </row>
    <row r="31" spans="1:12" ht="13.5" customHeight="1" x14ac:dyDescent="0.2">
      <c r="A31" s="9" t="s">
        <v>395</v>
      </c>
      <c r="B31" s="65" t="s">
        <v>374</v>
      </c>
      <c r="C31" s="556"/>
      <c r="D31" s="556"/>
      <c r="E31" s="558"/>
      <c r="F31" s="559"/>
      <c r="G31" s="530">
        <f>F31-D31</f>
        <v>0</v>
      </c>
      <c r="H31" s="554"/>
      <c r="I31" s="554"/>
      <c r="J31" s="554"/>
      <c r="K31" s="554"/>
      <c r="L31" s="554"/>
    </row>
    <row r="32" spans="1:12" ht="13.5" customHeight="1" x14ac:dyDescent="0.2">
      <c r="A32" s="996" t="s">
        <v>0</v>
      </c>
      <c r="B32" s="997"/>
      <c r="C32" s="32">
        <f>SUM(C30:C31)</f>
        <v>40</v>
      </c>
      <c r="D32" s="32">
        <f t="shared" ref="D32:F32" si="2">SUM(D30:D31)</f>
        <v>40</v>
      </c>
      <c r="E32" s="33">
        <f t="shared" si="2"/>
        <v>22</v>
      </c>
      <c r="F32" s="34">
        <f t="shared" si="2"/>
        <v>59</v>
      </c>
      <c r="G32" s="530">
        <f>SUM(G30:G31)</f>
        <v>19</v>
      </c>
      <c r="H32" s="554"/>
      <c r="I32" s="554"/>
      <c r="J32" s="554"/>
      <c r="K32" s="554"/>
      <c r="L32" s="554"/>
    </row>
    <row r="33" spans="1:12" ht="13.5" customHeight="1" x14ac:dyDescent="0.2">
      <c r="A33" s="998" t="s">
        <v>384</v>
      </c>
      <c r="B33" s="999"/>
      <c r="C33" s="999"/>
      <c r="D33" s="999"/>
      <c r="E33" s="999"/>
      <c r="F33" s="999"/>
      <c r="G33" s="1000"/>
      <c r="H33" s="554"/>
      <c r="I33" s="554"/>
      <c r="J33" s="554"/>
      <c r="K33" s="554"/>
      <c r="L33" s="554"/>
    </row>
    <row r="34" spans="1:12" ht="12.75" customHeight="1" x14ac:dyDescent="0.2">
      <c r="A34" s="988"/>
      <c r="B34" s="989"/>
      <c r="C34" s="4" t="s">
        <v>448</v>
      </c>
      <c r="D34" s="4" t="s">
        <v>451</v>
      </c>
      <c r="E34" s="68" t="s">
        <v>451</v>
      </c>
      <c r="F34" s="67" t="s">
        <v>456</v>
      </c>
      <c r="G34" s="23" t="s">
        <v>24</v>
      </c>
      <c r="H34" s="554"/>
      <c r="I34" s="554"/>
      <c r="J34" s="554"/>
      <c r="K34" s="554"/>
      <c r="L34" s="554"/>
    </row>
    <row r="35" spans="1:12" x14ac:dyDescent="0.2">
      <c r="A35" s="990" t="s">
        <v>30</v>
      </c>
      <c r="B35" s="991"/>
      <c r="C35" s="519" t="s">
        <v>3</v>
      </c>
      <c r="D35" s="519" t="s">
        <v>25</v>
      </c>
      <c r="E35" s="617" t="s">
        <v>5</v>
      </c>
      <c r="F35" s="524" t="s">
        <v>27</v>
      </c>
      <c r="G35" s="618" t="s">
        <v>28</v>
      </c>
      <c r="H35" s="554"/>
      <c r="I35" s="554"/>
      <c r="J35" s="554"/>
      <c r="K35" s="554"/>
      <c r="L35" s="554"/>
    </row>
    <row r="36" spans="1:12" x14ac:dyDescent="0.2">
      <c r="A36" s="992"/>
      <c r="B36" s="993"/>
      <c r="C36" s="519" t="s">
        <v>102</v>
      </c>
      <c r="D36" s="519" t="s">
        <v>4</v>
      </c>
      <c r="E36" s="617"/>
      <c r="F36" s="524" t="s">
        <v>4</v>
      </c>
      <c r="G36" s="618" t="s">
        <v>33</v>
      </c>
      <c r="H36" s="554"/>
      <c r="I36" s="554"/>
      <c r="J36" s="554"/>
      <c r="K36" s="554"/>
      <c r="L36" s="554"/>
    </row>
    <row r="37" spans="1:12" x14ac:dyDescent="0.2">
      <c r="A37" s="994" t="s">
        <v>11</v>
      </c>
      <c r="B37" s="995"/>
      <c r="C37" s="520" t="s">
        <v>12</v>
      </c>
      <c r="D37" s="520" t="s">
        <v>13</v>
      </c>
      <c r="E37" s="619" t="s">
        <v>14</v>
      </c>
      <c r="F37" s="531" t="s">
        <v>15</v>
      </c>
      <c r="G37" s="620" t="s">
        <v>16</v>
      </c>
      <c r="H37" s="554"/>
      <c r="I37" s="554"/>
      <c r="J37" s="554"/>
      <c r="K37" s="554"/>
      <c r="L37" s="554"/>
    </row>
    <row r="38" spans="1:12" x14ac:dyDescent="0.2">
      <c r="A38" s="986" t="s">
        <v>365</v>
      </c>
      <c r="B38" s="987"/>
      <c r="C38" s="556"/>
      <c r="D38" s="556"/>
      <c r="E38" s="558"/>
      <c r="F38" s="559"/>
      <c r="G38" s="530">
        <f>F38-E38</f>
        <v>0</v>
      </c>
      <c r="H38" s="554"/>
      <c r="I38" s="554"/>
      <c r="J38" s="554"/>
      <c r="K38" s="554"/>
      <c r="L38" s="554"/>
    </row>
    <row r="39" spans="1:12" x14ac:dyDescent="0.2">
      <c r="A39" s="986" t="s">
        <v>345</v>
      </c>
      <c r="B39" s="987"/>
      <c r="C39" s="556">
        <v>25000</v>
      </c>
      <c r="D39" s="556">
        <v>25000</v>
      </c>
      <c r="E39" s="556">
        <v>25000</v>
      </c>
      <c r="F39" s="556">
        <v>25000</v>
      </c>
      <c r="G39" s="530">
        <f t="shared" ref="G39:G42" si="3">F39-E39</f>
        <v>0</v>
      </c>
      <c r="H39" s="554"/>
      <c r="I39" s="554"/>
      <c r="J39" s="554"/>
      <c r="K39" s="554"/>
      <c r="L39" s="554"/>
    </row>
    <row r="40" spans="1:12" x14ac:dyDescent="0.2">
      <c r="A40" s="986" t="s">
        <v>346</v>
      </c>
      <c r="B40" s="987"/>
      <c r="C40" s="556"/>
      <c r="D40" s="556"/>
      <c r="E40" s="558"/>
      <c r="F40" s="559"/>
      <c r="G40" s="530">
        <f t="shared" si="3"/>
        <v>0</v>
      </c>
      <c r="H40" s="554"/>
      <c r="I40" s="554"/>
      <c r="J40" s="554"/>
      <c r="K40" s="554"/>
      <c r="L40" s="554"/>
    </row>
    <row r="41" spans="1:12" x14ac:dyDescent="0.2">
      <c r="A41" s="986" t="s">
        <v>364</v>
      </c>
      <c r="B41" s="987"/>
      <c r="C41" s="556"/>
      <c r="D41" s="556"/>
      <c r="E41" s="558"/>
      <c r="F41" s="559"/>
      <c r="G41" s="530">
        <f t="shared" si="3"/>
        <v>0</v>
      </c>
      <c r="H41" s="554"/>
      <c r="I41" s="554"/>
      <c r="J41" s="554"/>
      <c r="K41" s="554"/>
      <c r="L41" s="554"/>
    </row>
    <row r="42" spans="1:12" x14ac:dyDescent="0.2">
      <c r="A42" s="986" t="s">
        <v>450</v>
      </c>
      <c r="B42" s="987"/>
      <c r="C42" s="556"/>
      <c r="D42" s="556"/>
      <c r="E42" s="558"/>
      <c r="F42" s="559"/>
      <c r="G42" s="530">
        <f t="shared" si="3"/>
        <v>0</v>
      </c>
      <c r="H42" s="554"/>
      <c r="I42" s="554"/>
      <c r="J42" s="554"/>
      <c r="K42" s="554"/>
      <c r="L42" s="554"/>
    </row>
    <row r="43" spans="1:12" x14ac:dyDescent="0.2">
      <c r="A43" s="996" t="s">
        <v>0</v>
      </c>
      <c r="B43" s="997"/>
      <c r="C43" s="556">
        <f>SUM(C38:C42)</f>
        <v>25000</v>
      </c>
      <c r="D43" s="556">
        <f>SUM(D38:D42)</f>
        <v>25000</v>
      </c>
      <c r="E43" s="558">
        <f>SUM(E38:E42)</f>
        <v>25000</v>
      </c>
      <c r="F43" s="559">
        <f>SUM(F38:F42)</f>
        <v>25000</v>
      </c>
      <c r="G43" s="530">
        <f>SUM(G38:G42)</f>
        <v>0</v>
      </c>
      <c r="H43" s="554"/>
      <c r="I43" s="554"/>
      <c r="J43" s="554"/>
      <c r="K43" s="554"/>
      <c r="L43" s="554"/>
    </row>
    <row r="44" spans="1:12" ht="9" customHeight="1" x14ac:dyDescent="0.2">
      <c r="A44" s="129" t="s">
        <v>123</v>
      </c>
      <c r="H44" s="554"/>
      <c r="I44" s="554"/>
      <c r="J44" s="554"/>
      <c r="K44" s="554"/>
      <c r="L44" s="554"/>
    </row>
  </sheetData>
  <mergeCells count="29">
    <mergeCell ref="A1:C1"/>
    <mergeCell ref="D1:G1"/>
    <mergeCell ref="A2:C2"/>
    <mergeCell ref="D2:G2"/>
    <mergeCell ref="A3:C3"/>
    <mergeCell ref="D3:G3"/>
    <mergeCell ref="A34:B34"/>
    <mergeCell ref="A4:G4"/>
    <mergeCell ref="A5:B5"/>
    <mergeCell ref="D5:F5"/>
    <mergeCell ref="A6:B6"/>
    <mergeCell ref="D6:F6"/>
    <mergeCell ref="A7:B7"/>
    <mergeCell ref="D7:G8"/>
    <mergeCell ref="A8:B8"/>
    <mergeCell ref="A9:G9"/>
    <mergeCell ref="A24:B24"/>
    <mergeCell ref="A25:G25"/>
    <mergeCell ref="A32:B32"/>
    <mergeCell ref="A33:G33"/>
    <mergeCell ref="A41:B41"/>
    <mergeCell ref="A42:B42"/>
    <mergeCell ref="A43:B43"/>
    <mergeCell ref="A35:B35"/>
    <mergeCell ref="A36:B36"/>
    <mergeCell ref="A37:B37"/>
    <mergeCell ref="A38:B38"/>
    <mergeCell ref="A39:B39"/>
    <mergeCell ref="A40:B40"/>
  </mergeCells>
  <printOptions horizontalCentered="1"/>
  <pageMargins left="0.35" right="0.35" top="0.35" bottom="0.35" header="0" footer="0"/>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2D942-6FC1-434C-BD0F-67DB7C80C374}">
  <sheetPr transitionEntry="1">
    <tabColor rgb="FF00B0F0"/>
    <pageSetUpPr fitToPage="1"/>
  </sheetPr>
  <dimension ref="A1:O75"/>
  <sheetViews>
    <sheetView showZeros="0" topLeftCell="A51" zoomScale="110" zoomScaleNormal="110" zoomScaleSheetLayoutView="100" workbookViewId="0">
      <selection activeCell="C67" sqref="C67"/>
    </sheetView>
  </sheetViews>
  <sheetFormatPr defaultRowHeight="12.75" x14ac:dyDescent="0.2"/>
  <cols>
    <col min="1" max="1" width="4.42578125" style="518" customWidth="1"/>
    <col min="2" max="2" width="4.42578125" style="518" bestFit="1" customWidth="1"/>
    <col min="3" max="3" width="28.28515625" style="518" customWidth="1"/>
    <col min="4" max="4" width="12.5703125" style="518" customWidth="1"/>
    <col min="5" max="8" width="8.5703125" style="518" customWidth="1"/>
    <col min="9" max="9" width="10.5703125" style="518" customWidth="1"/>
    <col min="10" max="10" width="7.5703125" style="518" customWidth="1"/>
    <col min="11" max="16384" width="9.140625" style="518"/>
  </cols>
  <sheetData>
    <row r="1" spans="1:15" ht="15.75" x14ac:dyDescent="0.25">
      <c r="A1" s="829" t="s">
        <v>1</v>
      </c>
      <c r="B1" s="830"/>
      <c r="C1" s="830"/>
      <c r="D1" s="830"/>
      <c r="E1" s="831"/>
      <c r="F1" s="829" t="s">
        <v>127</v>
      </c>
      <c r="G1" s="830"/>
      <c r="H1" s="830"/>
      <c r="I1" s="830"/>
      <c r="J1" s="831"/>
      <c r="K1" s="554"/>
      <c r="L1" s="554"/>
      <c r="M1" s="554"/>
      <c r="N1" s="554"/>
      <c r="O1" s="554"/>
    </row>
    <row r="2" spans="1:15" ht="15.75" x14ac:dyDescent="0.25">
      <c r="A2" s="832"/>
      <c r="B2" s="833"/>
      <c r="C2" s="833"/>
      <c r="D2" s="833"/>
      <c r="E2" s="834"/>
      <c r="F2" s="843" t="s">
        <v>128</v>
      </c>
      <c r="G2" s="843"/>
      <c r="H2" s="843"/>
      <c r="I2" s="843"/>
      <c r="J2" s="843"/>
      <c r="K2" s="554"/>
      <c r="L2" s="554"/>
      <c r="M2" s="554"/>
      <c r="N2" s="554"/>
      <c r="O2" s="554"/>
    </row>
    <row r="3" spans="1:15" ht="15.75" x14ac:dyDescent="0.25">
      <c r="A3" s="835" t="s">
        <v>455</v>
      </c>
      <c r="B3" s="836"/>
      <c r="C3" s="836"/>
      <c r="D3" s="836"/>
      <c r="E3" s="837"/>
      <c r="F3" s="845" t="s">
        <v>388</v>
      </c>
      <c r="G3" s="845"/>
      <c r="H3" s="845"/>
      <c r="I3" s="845"/>
      <c r="J3" s="845"/>
      <c r="K3" s="554"/>
      <c r="L3" s="554"/>
      <c r="M3" s="554"/>
      <c r="N3" s="554"/>
      <c r="O3" s="554"/>
    </row>
    <row r="4" spans="1:15" ht="4.5" customHeight="1" x14ac:dyDescent="0.2">
      <c r="A4" s="838"/>
      <c r="B4" s="839"/>
      <c r="C4" s="839"/>
      <c r="D4" s="839"/>
      <c r="E4" s="839"/>
      <c r="F4" s="839"/>
      <c r="G4" s="839"/>
      <c r="H4" s="839"/>
      <c r="I4" s="839"/>
      <c r="J4" s="840"/>
      <c r="K4" s="554"/>
      <c r="L4" s="554"/>
      <c r="M4" s="554"/>
      <c r="N4" s="554"/>
      <c r="O4" s="554"/>
    </row>
    <row r="5" spans="1:15" ht="9.75" customHeight="1" x14ac:dyDescent="0.2">
      <c r="A5" s="823" t="s">
        <v>6</v>
      </c>
      <c r="B5" s="824"/>
      <c r="C5" s="824"/>
      <c r="D5" s="825"/>
      <c r="E5" s="611" t="s">
        <v>7</v>
      </c>
      <c r="F5" s="841" t="s">
        <v>9</v>
      </c>
      <c r="G5" s="841"/>
      <c r="H5" s="841"/>
      <c r="I5" s="841"/>
      <c r="J5" s="526" t="s">
        <v>7</v>
      </c>
      <c r="K5" s="554"/>
      <c r="L5" s="554"/>
      <c r="M5" s="554"/>
      <c r="N5" s="554"/>
      <c r="O5" s="554"/>
    </row>
    <row r="6" spans="1:15" ht="15" customHeight="1" x14ac:dyDescent="0.2">
      <c r="A6" s="1008" t="s">
        <v>597</v>
      </c>
      <c r="B6" s="1013"/>
      <c r="C6" s="1013"/>
      <c r="D6" s="1009"/>
      <c r="E6" s="555" t="s">
        <v>499</v>
      </c>
      <c r="F6" s="1010" t="s">
        <v>616</v>
      </c>
      <c r="G6" s="1011"/>
      <c r="H6" s="1011"/>
      <c r="I6" s="1012"/>
      <c r="J6" s="575" t="s">
        <v>611</v>
      </c>
      <c r="K6" s="554"/>
      <c r="L6" s="554"/>
      <c r="M6" s="554"/>
      <c r="N6" s="554"/>
      <c r="O6" s="554"/>
    </row>
    <row r="7" spans="1:15" ht="9.75" customHeight="1" x14ac:dyDescent="0.2">
      <c r="A7" s="1014" t="s">
        <v>8</v>
      </c>
      <c r="B7" s="1015"/>
      <c r="C7" s="1015"/>
      <c r="D7" s="1016"/>
      <c r="E7" s="621" t="s">
        <v>7</v>
      </c>
      <c r="F7" s="1002"/>
      <c r="G7" s="1003"/>
      <c r="H7" s="1003"/>
      <c r="I7" s="1003"/>
      <c r="J7" s="1004"/>
      <c r="K7" s="554"/>
      <c r="L7" s="554"/>
      <c r="M7" s="554"/>
      <c r="N7" s="554"/>
      <c r="O7" s="554"/>
    </row>
    <row r="8" spans="1:15" ht="15" customHeight="1" x14ac:dyDescent="0.2">
      <c r="A8" s="1008" t="s">
        <v>505</v>
      </c>
      <c r="B8" s="1013"/>
      <c r="C8" s="1013"/>
      <c r="D8" s="1009"/>
      <c r="E8" s="555" t="s">
        <v>406</v>
      </c>
      <c r="F8" s="1005"/>
      <c r="G8" s="1006"/>
      <c r="H8" s="1006"/>
      <c r="I8" s="1006"/>
      <c r="J8" s="1007"/>
      <c r="K8" s="554"/>
      <c r="L8" s="554"/>
      <c r="M8" s="554"/>
      <c r="N8" s="554"/>
      <c r="O8" s="554"/>
    </row>
    <row r="9" spans="1:15" ht="4.5" customHeight="1" x14ac:dyDescent="0.2">
      <c r="A9" s="998"/>
      <c r="B9" s="999"/>
      <c r="C9" s="999"/>
      <c r="D9" s="999"/>
      <c r="E9" s="999"/>
      <c r="F9" s="999"/>
      <c r="G9" s="999"/>
      <c r="H9" s="999"/>
      <c r="I9" s="999"/>
      <c r="J9" s="1000"/>
      <c r="K9" s="554"/>
      <c r="L9" s="554"/>
      <c r="M9" s="554"/>
      <c r="N9" s="554"/>
      <c r="O9" s="554"/>
    </row>
    <row r="10" spans="1:15" ht="12" customHeight="1" x14ac:dyDescent="0.2">
      <c r="A10" s="533"/>
      <c r="B10" s="533"/>
      <c r="C10" s="533"/>
      <c r="D10" s="534"/>
      <c r="E10" s="628" t="s">
        <v>129</v>
      </c>
      <c r="F10" s="535" t="s">
        <v>129</v>
      </c>
      <c r="G10" s="536"/>
      <c r="H10" s="537" t="s">
        <v>129</v>
      </c>
      <c r="I10" s="538"/>
      <c r="J10" s="535" t="s">
        <v>24</v>
      </c>
      <c r="K10" s="554"/>
      <c r="L10" s="554"/>
      <c r="M10" s="554"/>
      <c r="N10" s="554"/>
      <c r="O10" s="554"/>
    </row>
    <row r="11" spans="1:15" ht="12" customHeight="1" x14ac:dyDescent="0.2">
      <c r="A11" s="533"/>
      <c r="B11" s="533"/>
      <c r="C11" s="533"/>
      <c r="D11" s="534" t="s">
        <v>130</v>
      </c>
      <c r="E11" s="628">
        <v>2020</v>
      </c>
      <c r="F11" s="534">
        <v>2021</v>
      </c>
      <c r="G11" s="628" t="s">
        <v>63</v>
      </c>
      <c r="H11" s="539">
        <v>2022</v>
      </c>
      <c r="I11" s="630" t="s">
        <v>131</v>
      </c>
      <c r="J11" s="534" t="s">
        <v>33</v>
      </c>
      <c r="K11" s="554"/>
      <c r="L11" s="554"/>
      <c r="M11" s="554"/>
      <c r="N11" s="554"/>
      <c r="O11" s="554"/>
    </row>
    <row r="12" spans="1:15" ht="12" customHeight="1" x14ac:dyDescent="0.2">
      <c r="A12" s="534" t="s">
        <v>61</v>
      </c>
      <c r="B12" s="534" t="s">
        <v>29</v>
      </c>
      <c r="C12" s="534" t="s">
        <v>124</v>
      </c>
      <c r="D12" s="534" t="s">
        <v>132</v>
      </c>
      <c r="E12" s="534" t="s">
        <v>133</v>
      </c>
      <c r="F12" s="534" t="s">
        <v>62</v>
      </c>
      <c r="G12" s="628" t="s">
        <v>442</v>
      </c>
      <c r="H12" s="539" t="s">
        <v>62</v>
      </c>
      <c r="I12" s="630" t="s">
        <v>130</v>
      </c>
      <c r="J12" s="552" t="s">
        <v>144</v>
      </c>
      <c r="K12" s="554"/>
      <c r="L12" s="554"/>
      <c r="M12" s="554"/>
      <c r="N12" s="554"/>
      <c r="O12" s="554"/>
    </row>
    <row r="13" spans="1:15" ht="12" customHeight="1" x14ac:dyDescent="0.2">
      <c r="A13" s="534" t="s">
        <v>7</v>
      </c>
      <c r="B13" s="534" t="s">
        <v>2</v>
      </c>
      <c r="C13" s="533"/>
      <c r="D13" s="534" t="s">
        <v>125</v>
      </c>
      <c r="E13" s="540" t="s">
        <v>460</v>
      </c>
      <c r="F13" s="534" t="s">
        <v>10</v>
      </c>
      <c r="G13" s="375" t="s">
        <v>463</v>
      </c>
      <c r="H13" s="539" t="s">
        <v>10</v>
      </c>
      <c r="I13" s="541" t="s">
        <v>461</v>
      </c>
      <c r="J13" s="553" t="s">
        <v>145</v>
      </c>
      <c r="K13" s="554"/>
      <c r="L13" s="554"/>
      <c r="M13" s="554"/>
      <c r="N13" s="554"/>
      <c r="O13" s="554"/>
    </row>
    <row r="14" spans="1:15" ht="10.5" customHeight="1" x14ac:dyDescent="0.2">
      <c r="A14" s="520" t="s">
        <v>11</v>
      </c>
      <c r="B14" s="520" t="s">
        <v>12</v>
      </c>
      <c r="C14" s="520" t="s">
        <v>13</v>
      </c>
      <c r="D14" s="520" t="s">
        <v>14</v>
      </c>
      <c r="E14" s="520" t="s">
        <v>15</v>
      </c>
      <c r="F14" s="520" t="s">
        <v>16</v>
      </c>
      <c r="G14" s="573" t="s">
        <v>17</v>
      </c>
      <c r="H14" s="572" t="s">
        <v>18</v>
      </c>
      <c r="I14" s="529" t="s">
        <v>19</v>
      </c>
      <c r="J14" s="520" t="s">
        <v>71</v>
      </c>
      <c r="K14" s="554"/>
      <c r="L14" s="554"/>
      <c r="M14" s="554"/>
      <c r="N14" s="554"/>
      <c r="O14" s="554"/>
    </row>
    <row r="15" spans="1:15" ht="4.5" customHeight="1" x14ac:dyDescent="0.2">
      <c r="A15" s="998"/>
      <c r="B15" s="999"/>
      <c r="C15" s="999"/>
      <c r="D15" s="999"/>
      <c r="E15" s="999"/>
      <c r="F15" s="999"/>
      <c r="G15" s="999"/>
      <c r="H15" s="999"/>
      <c r="I15" s="999"/>
      <c r="J15" s="1000"/>
      <c r="K15" s="554"/>
      <c r="L15" s="554"/>
      <c r="M15" s="554"/>
      <c r="N15" s="554"/>
      <c r="O15" s="554"/>
    </row>
    <row r="16" spans="1:15" ht="12" customHeight="1" x14ac:dyDescent="0.2">
      <c r="A16" s="517"/>
      <c r="B16" s="517"/>
      <c r="C16" s="515" t="s">
        <v>616</v>
      </c>
      <c r="D16" s="516"/>
      <c r="E16" s="588"/>
      <c r="F16" s="588"/>
      <c r="G16" s="589"/>
      <c r="H16" s="590"/>
      <c r="I16" s="591"/>
      <c r="J16" s="544">
        <f>H16-F16</f>
        <v>0</v>
      </c>
      <c r="K16" s="554"/>
      <c r="L16" s="554"/>
      <c r="M16" s="554"/>
      <c r="N16" s="554"/>
      <c r="O16" s="554"/>
    </row>
    <row r="17" spans="1:15" ht="12" customHeight="1" x14ac:dyDescent="0.2">
      <c r="A17" s="517"/>
      <c r="B17" s="517"/>
      <c r="C17" s="656" t="s">
        <v>618</v>
      </c>
      <c r="D17" s="516"/>
      <c r="E17" s="588"/>
      <c r="F17" s="588"/>
      <c r="G17" s="589"/>
      <c r="H17" s="595"/>
      <c r="I17" s="591"/>
      <c r="J17" s="542"/>
      <c r="K17" s="554"/>
      <c r="L17" s="554"/>
      <c r="M17" s="554"/>
      <c r="N17" s="554"/>
      <c r="O17" s="554"/>
    </row>
    <row r="18" spans="1:15" ht="12" customHeight="1" x14ac:dyDescent="0.2">
      <c r="A18" s="517">
        <v>1</v>
      </c>
      <c r="B18" s="517" t="s">
        <v>723</v>
      </c>
      <c r="C18" s="593" t="s">
        <v>724</v>
      </c>
      <c r="D18" s="516" t="s">
        <v>725</v>
      </c>
      <c r="E18" s="588">
        <v>1</v>
      </c>
      <c r="F18" s="588">
        <v>1</v>
      </c>
      <c r="G18" s="589">
        <v>1</v>
      </c>
      <c r="H18" s="595">
        <v>1</v>
      </c>
      <c r="I18" s="591">
        <v>67259</v>
      </c>
      <c r="J18" s="542">
        <f t="shared" ref="J18" si="0">H18-G18</f>
        <v>0</v>
      </c>
      <c r="K18" s="554"/>
      <c r="L18" s="554"/>
      <c r="M18" s="554"/>
      <c r="N18" s="554"/>
      <c r="O18" s="554"/>
    </row>
    <row r="19" spans="1:15" ht="12" customHeight="1" x14ac:dyDescent="0.2">
      <c r="A19" s="517"/>
      <c r="B19" s="592"/>
      <c r="C19" s="593"/>
      <c r="D19" s="516"/>
      <c r="E19" s="588"/>
      <c r="F19" s="588"/>
      <c r="G19" s="589"/>
      <c r="H19" s="595"/>
      <c r="I19" s="591"/>
      <c r="J19" s="542">
        <f t="shared" ref="J19:J20" si="1">H19-G19</f>
        <v>0</v>
      </c>
      <c r="K19" s="554"/>
      <c r="L19" s="554"/>
      <c r="M19" s="554"/>
      <c r="N19" s="554"/>
      <c r="O19" s="554"/>
    </row>
    <row r="20" spans="1:15" ht="12" customHeight="1" x14ac:dyDescent="0.2">
      <c r="A20" s="517"/>
      <c r="B20" s="517"/>
      <c r="C20" s="515" t="s">
        <v>619</v>
      </c>
      <c r="D20" s="516"/>
      <c r="E20" s="588"/>
      <c r="F20" s="588"/>
      <c r="G20" s="589"/>
      <c r="H20" s="595"/>
      <c r="I20" s="591"/>
      <c r="J20" s="542">
        <f t="shared" si="1"/>
        <v>0</v>
      </c>
      <c r="K20" s="554"/>
      <c r="L20" s="554"/>
      <c r="M20" s="554"/>
      <c r="N20" s="554"/>
      <c r="O20" s="554"/>
    </row>
    <row r="21" spans="1:15" ht="12" customHeight="1" x14ac:dyDescent="0.2">
      <c r="A21" s="517">
        <v>2</v>
      </c>
      <c r="B21" s="592" t="s">
        <v>510</v>
      </c>
      <c r="C21" s="593" t="s">
        <v>624</v>
      </c>
      <c r="D21" s="516" t="s">
        <v>575</v>
      </c>
      <c r="E21" s="588">
        <v>3</v>
      </c>
      <c r="F21" s="588">
        <v>4</v>
      </c>
      <c r="G21" s="589">
        <v>2</v>
      </c>
      <c r="H21" s="595">
        <f>4+3</f>
        <v>7</v>
      </c>
      <c r="I21" s="363">
        <f>104606+30962</f>
        <v>135568</v>
      </c>
      <c r="J21" s="542">
        <f>H21-G21</f>
        <v>5</v>
      </c>
      <c r="K21" s="554"/>
      <c r="L21" s="554"/>
      <c r="M21" s="554"/>
      <c r="N21" s="554"/>
      <c r="O21" s="554"/>
    </row>
    <row r="22" spans="1:15" ht="12" customHeight="1" x14ac:dyDescent="0.2">
      <c r="A22" s="517">
        <v>3</v>
      </c>
      <c r="B22" s="592" t="s">
        <v>521</v>
      </c>
      <c r="C22" s="593" t="s">
        <v>625</v>
      </c>
      <c r="D22" s="516" t="s">
        <v>527</v>
      </c>
      <c r="E22" s="588">
        <v>1</v>
      </c>
      <c r="F22" s="588">
        <v>1</v>
      </c>
      <c r="G22" s="589">
        <v>1</v>
      </c>
      <c r="H22" s="595">
        <v>1</v>
      </c>
      <c r="I22" s="591">
        <f>41550+0.4</f>
        <v>41550.400000000001</v>
      </c>
      <c r="J22" s="542">
        <f t="shared" ref="J22:J23" si="2">H22-G22</f>
        <v>0</v>
      </c>
      <c r="K22" s="554"/>
      <c r="L22" s="554"/>
      <c r="M22" s="554"/>
      <c r="N22" s="554"/>
      <c r="O22" s="554"/>
    </row>
    <row r="23" spans="1:15" ht="12" customHeight="1" x14ac:dyDescent="0.2">
      <c r="A23" s="517">
        <v>4</v>
      </c>
      <c r="B23" s="592" t="s">
        <v>522</v>
      </c>
      <c r="C23" s="593" t="s">
        <v>596</v>
      </c>
      <c r="D23" s="516" t="s">
        <v>540</v>
      </c>
      <c r="E23" s="588"/>
      <c r="F23" s="588"/>
      <c r="G23" s="589"/>
      <c r="H23" s="595"/>
      <c r="I23" s="591"/>
      <c r="J23" s="542">
        <f t="shared" si="2"/>
        <v>0</v>
      </c>
      <c r="K23" s="554"/>
      <c r="L23" s="554"/>
      <c r="M23" s="554"/>
      <c r="N23" s="554"/>
      <c r="O23" s="554"/>
    </row>
    <row r="24" spans="1:15" ht="12" customHeight="1" x14ac:dyDescent="0.2">
      <c r="A24" s="517">
        <v>5</v>
      </c>
      <c r="B24" s="592" t="s">
        <v>522</v>
      </c>
      <c r="C24" s="593" t="s">
        <v>539</v>
      </c>
      <c r="D24" s="516" t="s">
        <v>540</v>
      </c>
      <c r="E24" s="588">
        <v>1</v>
      </c>
      <c r="F24" s="588">
        <v>1</v>
      </c>
      <c r="G24" s="589">
        <v>1</v>
      </c>
      <c r="H24" s="595">
        <v>1</v>
      </c>
      <c r="I24" s="591">
        <f>46893+0.4</f>
        <v>46893.4</v>
      </c>
      <c r="J24" s="542">
        <f>H24-G24</f>
        <v>0</v>
      </c>
      <c r="K24" s="554"/>
      <c r="L24" s="554"/>
      <c r="M24" s="554"/>
      <c r="N24" s="554"/>
      <c r="O24" s="554"/>
    </row>
    <row r="25" spans="1:15" ht="12" customHeight="1" x14ac:dyDescent="0.2">
      <c r="A25" s="517"/>
      <c r="B25" s="517"/>
      <c r="C25" s="596" t="s">
        <v>626</v>
      </c>
      <c r="D25" s="516"/>
      <c r="E25" s="597">
        <f>SUM(E21:E24)</f>
        <v>5</v>
      </c>
      <c r="F25" s="597">
        <f>SUM(F21:F24)</f>
        <v>6</v>
      </c>
      <c r="G25" s="598">
        <f>SUM(G21:G24)</f>
        <v>4</v>
      </c>
      <c r="H25" s="590">
        <f>SUM(H21:H24)</f>
        <v>9</v>
      </c>
      <c r="I25" s="599">
        <f>SUM(I21:I24)</f>
        <v>224011.8</v>
      </c>
      <c r="J25" s="544">
        <f>H25-G25</f>
        <v>5</v>
      </c>
      <c r="K25" s="554"/>
      <c r="L25" s="554"/>
      <c r="M25" s="554"/>
      <c r="N25" s="554"/>
      <c r="O25" s="554"/>
    </row>
    <row r="26" spans="1:15" ht="12" customHeight="1" x14ac:dyDescent="0.2">
      <c r="A26" s="517"/>
      <c r="B26" s="592"/>
      <c r="C26" s="593"/>
      <c r="D26" s="516"/>
      <c r="E26" s="588"/>
      <c r="F26" s="588"/>
      <c r="G26" s="589"/>
      <c r="H26" s="595"/>
      <c r="I26" s="591"/>
      <c r="J26" s="542">
        <f t="shared" ref="J26:J58" si="3">H26-F26</f>
        <v>0</v>
      </c>
      <c r="K26" s="554"/>
      <c r="L26" s="554"/>
      <c r="M26" s="554"/>
      <c r="N26" s="554"/>
      <c r="O26" s="554"/>
    </row>
    <row r="27" spans="1:15" ht="12" customHeight="1" x14ac:dyDescent="0.2">
      <c r="A27" s="517"/>
      <c r="B27" s="517"/>
      <c r="C27" s="515" t="s">
        <v>620</v>
      </c>
      <c r="D27" s="516"/>
      <c r="E27" s="588"/>
      <c r="F27" s="588"/>
      <c r="G27" s="589"/>
      <c r="H27" s="595"/>
      <c r="I27" s="591"/>
      <c r="J27" s="542">
        <f t="shared" si="3"/>
        <v>0</v>
      </c>
      <c r="K27" s="554"/>
      <c r="L27" s="554"/>
      <c r="M27" s="554"/>
      <c r="N27" s="554"/>
      <c r="O27" s="554"/>
    </row>
    <row r="28" spans="1:15" ht="12" customHeight="1" x14ac:dyDescent="0.2">
      <c r="A28" s="517">
        <v>6</v>
      </c>
      <c r="B28" s="592" t="s">
        <v>521</v>
      </c>
      <c r="C28" s="593" t="s">
        <v>511</v>
      </c>
      <c r="D28" s="516" t="s">
        <v>575</v>
      </c>
      <c r="E28" s="588">
        <v>1</v>
      </c>
      <c r="F28" s="588">
        <v>2</v>
      </c>
      <c r="G28" s="589">
        <v>1</v>
      </c>
      <c r="H28" s="595">
        <v>2</v>
      </c>
      <c r="I28" s="591">
        <f>34493+30962</f>
        <v>65455</v>
      </c>
      <c r="J28" s="542">
        <f t="shared" ref="J28:J33" si="4">H28-G28</f>
        <v>1</v>
      </c>
      <c r="K28" s="554"/>
      <c r="L28" s="554"/>
      <c r="M28" s="554"/>
      <c r="N28" s="554"/>
      <c r="O28" s="554"/>
    </row>
    <row r="29" spans="1:15" ht="12" customHeight="1" x14ac:dyDescent="0.2">
      <c r="A29" s="517">
        <v>7</v>
      </c>
      <c r="B29" s="592" t="s">
        <v>525</v>
      </c>
      <c r="C29" s="593" t="s">
        <v>526</v>
      </c>
      <c r="D29" s="516" t="s">
        <v>527</v>
      </c>
      <c r="E29" s="588"/>
      <c r="F29" s="588"/>
      <c r="G29" s="589"/>
      <c r="H29" s="595"/>
      <c r="I29" s="591"/>
      <c r="J29" s="542">
        <f t="shared" si="4"/>
        <v>0</v>
      </c>
      <c r="K29" s="554"/>
      <c r="L29" s="554"/>
      <c r="M29" s="554"/>
      <c r="N29" s="554"/>
      <c r="O29" s="554"/>
    </row>
    <row r="30" spans="1:15" ht="12" customHeight="1" x14ac:dyDescent="0.2">
      <c r="A30" s="517">
        <v>8</v>
      </c>
      <c r="B30" s="592" t="s">
        <v>627</v>
      </c>
      <c r="C30" s="593" t="s">
        <v>628</v>
      </c>
      <c r="D30" s="516" t="s">
        <v>629</v>
      </c>
      <c r="E30" s="588">
        <v>2</v>
      </c>
      <c r="F30" s="588">
        <v>2</v>
      </c>
      <c r="G30" s="589">
        <v>2</v>
      </c>
      <c r="H30" s="595">
        <v>2</v>
      </c>
      <c r="I30" s="591">
        <f>88091+0.4</f>
        <v>88091.4</v>
      </c>
      <c r="J30" s="542">
        <f t="shared" si="4"/>
        <v>0</v>
      </c>
      <c r="K30" s="554"/>
      <c r="L30" s="554"/>
      <c r="M30" s="554"/>
      <c r="N30" s="554"/>
      <c r="O30" s="554"/>
    </row>
    <row r="31" spans="1:15" ht="12" customHeight="1" x14ac:dyDescent="0.2">
      <c r="A31" s="517">
        <v>9</v>
      </c>
      <c r="B31" s="657" t="s">
        <v>630</v>
      </c>
      <c r="C31" s="593" t="s">
        <v>631</v>
      </c>
      <c r="D31" s="516" t="s">
        <v>632</v>
      </c>
      <c r="E31" s="588">
        <v>1</v>
      </c>
      <c r="F31" s="588">
        <v>1</v>
      </c>
      <c r="G31" s="589">
        <v>1</v>
      </c>
      <c r="H31" s="595">
        <v>1</v>
      </c>
      <c r="I31" s="591">
        <f>48346+0.4</f>
        <v>48346.400000000001</v>
      </c>
      <c r="J31" s="542">
        <f t="shared" si="4"/>
        <v>0</v>
      </c>
      <c r="K31" s="554"/>
      <c r="L31" s="554"/>
      <c r="M31" s="554"/>
      <c r="N31" s="554"/>
      <c r="O31" s="554"/>
    </row>
    <row r="32" spans="1:15" ht="12" customHeight="1" x14ac:dyDescent="0.2">
      <c r="A32" s="517">
        <v>10</v>
      </c>
      <c r="B32" s="657" t="s">
        <v>633</v>
      </c>
      <c r="C32" s="593" t="s">
        <v>634</v>
      </c>
      <c r="D32" s="516" t="s">
        <v>635</v>
      </c>
      <c r="E32" s="588">
        <v>0</v>
      </c>
      <c r="F32" s="588"/>
      <c r="G32" s="589"/>
      <c r="H32" s="595"/>
      <c r="I32" s="591"/>
      <c r="J32" s="542">
        <f t="shared" si="4"/>
        <v>0</v>
      </c>
      <c r="K32" s="554"/>
      <c r="L32" s="554"/>
      <c r="M32" s="554"/>
      <c r="N32" s="554"/>
      <c r="O32" s="554"/>
    </row>
    <row r="33" spans="1:15" ht="12" customHeight="1" x14ac:dyDescent="0.2">
      <c r="A33" s="517">
        <v>11</v>
      </c>
      <c r="B33" s="592" t="s">
        <v>528</v>
      </c>
      <c r="C33" s="593" t="s">
        <v>529</v>
      </c>
      <c r="D33" s="516" t="s">
        <v>534</v>
      </c>
      <c r="E33" s="588"/>
      <c r="F33" s="588">
        <v>1</v>
      </c>
      <c r="G33" s="589">
        <v>1</v>
      </c>
      <c r="H33" s="595">
        <v>1</v>
      </c>
      <c r="I33" s="591">
        <v>33418</v>
      </c>
      <c r="J33" s="542">
        <f t="shared" si="4"/>
        <v>0</v>
      </c>
      <c r="K33" s="554"/>
      <c r="L33" s="554"/>
      <c r="M33" s="554"/>
      <c r="N33" s="554"/>
      <c r="O33" s="554"/>
    </row>
    <row r="34" spans="1:15" ht="12" customHeight="1" x14ac:dyDescent="0.2">
      <c r="A34" s="517"/>
      <c r="B34" s="517"/>
      <c r="C34" s="596" t="s">
        <v>636</v>
      </c>
      <c r="D34" s="516"/>
      <c r="E34" s="597">
        <f t="shared" ref="E34:I34" si="5">SUM(E28:E33)</f>
        <v>4</v>
      </c>
      <c r="F34" s="597">
        <f t="shared" si="5"/>
        <v>6</v>
      </c>
      <c r="G34" s="598">
        <f t="shared" si="5"/>
        <v>5</v>
      </c>
      <c r="H34" s="590">
        <f t="shared" si="5"/>
        <v>6</v>
      </c>
      <c r="I34" s="599">
        <f t="shared" si="5"/>
        <v>235310.8</v>
      </c>
      <c r="J34" s="544">
        <f>H34-G34</f>
        <v>1</v>
      </c>
      <c r="K34" s="554"/>
      <c r="L34" s="554"/>
      <c r="M34" s="554"/>
      <c r="N34" s="554"/>
      <c r="O34" s="554"/>
    </row>
    <row r="35" spans="1:15" ht="12" customHeight="1" x14ac:dyDescent="0.2">
      <c r="A35" s="517"/>
      <c r="B35" s="592"/>
      <c r="C35" s="593"/>
      <c r="D35" s="516"/>
      <c r="E35" s="588"/>
      <c r="F35" s="588"/>
      <c r="G35" s="589"/>
      <c r="H35" s="595"/>
      <c r="I35" s="591"/>
      <c r="J35" s="542">
        <f t="shared" si="3"/>
        <v>0</v>
      </c>
      <c r="K35" s="554"/>
      <c r="L35" s="554"/>
      <c r="M35" s="554"/>
      <c r="N35" s="554"/>
      <c r="O35" s="554"/>
    </row>
    <row r="36" spans="1:15" ht="12" customHeight="1" x14ac:dyDescent="0.2">
      <c r="A36" s="517"/>
      <c r="B36" s="592"/>
      <c r="C36" s="515" t="s">
        <v>637</v>
      </c>
      <c r="D36" s="516"/>
      <c r="E36" s="588"/>
      <c r="F36" s="588"/>
      <c r="G36" s="589"/>
      <c r="H36" s="595"/>
      <c r="I36" s="591"/>
      <c r="J36" s="542">
        <f t="shared" si="3"/>
        <v>0</v>
      </c>
      <c r="K36" s="554"/>
      <c r="L36" s="554"/>
      <c r="M36" s="554"/>
      <c r="N36" s="554"/>
      <c r="O36" s="554"/>
    </row>
    <row r="37" spans="1:15" ht="12" customHeight="1" x14ac:dyDescent="0.2">
      <c r="A37" s="517"/>
      <c r="B37" s="592"/>
      <c r="C37" s="515" t="s">
        <v>621</v>
      </c>
      <c r="D37" s="516"/>
      <c r="E37" s="588"/>
      <c r="F37" s="588"/>
      <c r="G37" s="589"/>
      <c r="H37" s="595"/>
      <c r="I37" s="591"/>
      <c r="J37" s="542">
        <f t="shared" si="3"/>
        <v>0</v>
      </c>
      <c r="K37" s="554"/>
      <c r="L37" s="554"/>
      <c r="M37" s="554"/>
      <c r="N37" s="554"/>
      <c r="O37" s="554"/>
    </row>
    <row r="38" spans="1:15" ht="12" customHeight="1" x14ac:dyDescent="0.2">
      <c r="A38" s="517"/>
      <c r="B38" s="592" t="s">
        <v>638</v>
      </c>
      <c r="C38" s="593" t="s">
        <v>639</v>
      </c>
      <c r="D38" s="516" t="s">
        <v>640</v>
      </c>
      <c r="E38" s="588"/>
      <c r="F38" s="588"/>
      <c r="G38" s="589"/>
      <c r="H38" s="595"/>
      <c r="I38" s="591"/>
      <c r="J38" s="542">
        <f t="shared" si="3"/>
        <v>0</v>
      </c>
      <c r="K38" s="554"/>
      <c r="L38" s="554"/>
      <c r="M38" s="554"/>
      <c r="N38" s="554"/>
      <c r="O38" s="554"/>
    </row>
    <row r="39" spans="1:15" ht="12" customHeight="1" x14ac:dyDescent="0.2">
      <c r="A39" s="517"/>
      <c r="B39" s="592" t="s">
        <v>641</v>
      </c>
      <c r="C39" s="593" t="s">
        <v>642</v>
      </c>
      <c r="D39" s="516" t="s">
        <v>751</v>
      </c>
      <c r="E39" s="588">
        <v>1</v>
      </c>
      <c r="F39" s="588">
        <v>1</v>
      </c>
      <c r="G39" s="589">
        <v>1</v>
      </c>
      <c r="H39" s="595">
        <v>1</v>
      </c>
      <c r="I39" s="591">
        <v>44879</v>
      </c>
      <c r="J39" s="542">
        <f t="shared" ref="J39:J47" si="6">H39-G39</f>
        <v>0</v>
      </c>
      <c r="K39" s="554"/>
      <c r="L39" s="554"/>
      <c r="M39" s="554"/>
      <c r="N39" s="554"/>
      <c r="O39" s="554"/>
    </row>
    <row r="40" spans="1:15" ht="12" customHeight="1" x14ac:dyDescent="0.2">
      <c r="A40" s="517"/>
      <c r="B40" s="592" t="s">
        <v>752</v>
      </c>
      <c r="C40" s="593" t="s">
        <v>753</v>
      </c>
      <c r="D40" s="516" t="s">
        <v>754</v>
      </c>
      <c r="E40" s="588">
        <v>1</v>
      </c>
      <c r="F40" s="588">
        <v>1</v>
      </c>
      <c r="G40" s="589">
        <v>1</v>
      </c>
      <c r="H40" s="595">
        <v>1</v>
      </c>
      <c r="I40" s="591">
        <v>58317</v>
      </c>
      <c r="J40" s="542">
        <f t="shared" si="6"/>
        <v>0</v>
      </c>
      <c r="K40" s="554"/>
      <c r="L40" s="554"/>
      <c r="M40" s="554"/>
      <c r="N40" s="554"/>
      <c r="O40" s="554"/>
    </row>
    <row r="41" spans="1:15" ht="12" customHeight="1" x14ac:dyDescent="0.2">
      <c r="A41" s="517"/>
      <c r="B41" s="592" t="s">
        <v>521</v>
      </c>
      <c r="C41" s="593" t="s">
        <v>511</v>
      </c>
      <c r="D41" s="516" t="s">
        <v>575</v>
      </c>
      <c r="E41" s="588">
        <v>1</v>
      </c>
      <c r="F41" s="588">
        <v>1</v>
      </c>
      <c r="G41" s="589">
        <v>1</v>
      </c>
      <c r="H41" s="595">
        <v>8</v>
      </c>
      <c r="I41" s="591">
        <v>265294</v>
      </c>
      <c r="J41" s="542">
        <f t="shared" si="6"/>
        <v>7</v>
      </c>
      <c r="K41" s="554"/>
      <c r="L41" s="554"/>
      <c r="M41" s="554"/>
      <c r="N41" s="554"/>
      <c r="O41" s="554"/>
    </row>
    <row r="42" spans="1:15" ht="12" customHeight="1" x14ac:dyDescent="0.2">
      <c r="A42" s="517"/>
      <c r="B42" s="592" t="s">
        <v>525</v>
      </c>
      <c r="C42" s="593" t="s">
        <v>526</v>
      </c>
      <c r="D42" s="516" t="s">
        <v>527</v>
      </c>
      <c r="E42" s="588">
        <v>2</v>
      </c>
      <c r="F42" s="588">
        <v>2</v>
      </c>
      <c r="G42" s="589">
        <v>2</v>
      </c>
      <c r="H42" s="595">
        <v>2</v>
      </c>
      <c r="I42" s="591">
        <v>83300</v>
      </c>
      <c r="J42" s="542">
        <f t="shared" si="6"/>
        <v>0</v>
      </c>
      <c r="K42" s="554"/>
      <c r="L42" s="554"/>
      <c r="M42" s="554"/>
      <c r="N42" s="554"/>
      <c r="O42" s="554"/>
    </row>
    <row r="43" spans="1:15" ht="12" customHeight="1" x14ac:dyDescent="0.2">
      <c r="A43" s="517"/>
      <c r="B43" s="592" t="s">
        <v>644</v>
      </c>
      <c r="C43" s="593" t="s">
        <v>645</v>
      </c>
      <c r="D43" s="516" t="s">
        <v>646</v>
      </c>
      <c r="E43" s="588"/>
      <c r="F43" s="588"/>
      <c r="G43" s="589"/>
      <c r="H43" s="595">
        <v>1</v>
      </c>
      <c r="I43" s="363">
        <v>67274</v>
      </c>
      <c r="J43" s="542">
        <f t="shared" si="6"/>
        <v>1</v>
      </c>
      <c r="K43" s="554"/>
      <c r="L43" s="554"/>
      <c r="M43" s="554"/>
      <c r="N43" s="554"/>
      <c r="O43" s="554"/>
    </row>
    <row r="44" spans="1:15" ht="12" customHeight="1" x14ac:dyDescent="0.2">
      <c r="A44" s="517"/>
      <c r="B44" s="592" t="s">
        <v>647</v>
      </c>
      <c r="C44" s="593" t="s">
        <v>648</v>
      </c>
      <c r="D44" s="516" t="s">
        <v>649</v>
      </c>
      <c r="E44" s="588"/>
      <c r="F44" s="588"/>
      <c r="G44" s="589">
        <v>0</v>
      </c>
      <c r="H44" s="595">
        <v>1</v>
      </c>
      <c r="I44" s="591">
        <v>41930</v>
      </c>
      <c r="J44" s="542">
        <f t="shared" si="6"/>
        <v>1</v>
      </c>
      <c r="K44" s="554"/>
      <c r="L44" s="554"/>
      <c r="M44" s="554"/>
      <c r="N44" s="554"/>
      <c r="O44" s="554"/>
    </row>
    <row r="45" spans="1:15" ht="12" customHeight="1" x14ac:dyDescent="0.2">
      <c r="A45" s="517"/>
      <c r="B45" s="592" t="s">
        <v>522</v>
      </c>
      <c r="C45" s="593" t="s">
        <v>596</v>
      </c>
      <c r="D45" s="516" t="s">
        <v>540</v>
      </c>
      <c r="E45" s="588"/>
      <c r="F45" s="588"/>
      <c r="G45" s="589"/>
      <c r="H45" s="595">
        <v>1</v>
      </c>
      <c r="I45" s="591">
        <v>43447</v>
      </c>
      <c r="J45" s="542">
        <f t="shared" si="6"/>
        <v>1</v>
      </c>
      <c r="K45" s="554"/>
      <c r="L45" s="554"/>
      <c r="M45" s="554"/>
      <c r="N45" s="554"/>
      <c r="O45" s="554"/>
    </row>
    <row r="46" spans="1:15" ht="12" customHeight="1" x14ac:dyDescent="0.2">
      <c r="A46" s="517"/>
      <c r="B46" s="592" t="s">
        <v>528</v>
      </c>
      <c r="C46" s="593" t="s">
        <v>529</v>
      </c>
      <c r="D46" s="516" t="s">
        <v>534</v>
      </c>
      <c r="E46" s="588"/>
      <c r="F46" s="588"/>
      <c r="G46" s="589"/>
      <c r="H46" s="595"/>
      <c r="I46" s="591"/>
      <c r="J46" s="542">
        <f t="shared" si="6"/>
        <v>0</v>
      </c>
      <c r="K46" s="554"/>
      <c r="L46" s="554"/>
      <c r="M46" s="554"/>
      <c r="N46" s="554"/>
      <c r="O46" s="554"/>
    </row>
    <row r="47" spans="1:15" ht="12" customHeight="1" x14ac:dyDescent="0.2">
      <c r="A47" s="517"/>
      <c r="B47" s="657" t="s">
        <v>650</v>
      </c>
      <c r="C47" s="593" t="s">
        <v>651</v>
      </c>
      <c r="D47" s="516" t="s">
        <v>652</v>
      </c>
      <c r="E47" s="588">
        <v>1</v>
      </c>
      <c r="F47" s="588">
        <v>1</v>
      </c>
      <c r="G47" s="589">
        <v>1</v>
      </c>
      <c r="H47" s="595"/>
      <c r="I47" s="591"/>
      <c r="J47" s="542">
        <f t="shared" si="6"/>
        <v>-1</v>
      </c>
      <c r="K47" s="554"/>
      <c r="L47" s="554"/>
      <c r="M47" s="554"/>
      <c r="N47" s="554"/>
      <c r="O47" s="554"/>
    </row>
    <row r="48" spans="1:15" ht="12" customHeight="1" x14ac:dyDescent="0.2">
      <c r="A48" s="517"/>
      <c r="B48" s="592"/>
      <c r="C48" s="593" t="s">
        <v>653</v>
      </c>
      <c r="D48" s="516"/>
      <c r="E48" s="597">
        <f>SUM(E38:E47)</f>
        <v>6</v>
      </c>
      <c r="F48" s="597">
        <f>SUM(F38:F47)</f>
        <v>6</v>
      </c>
      <c r="G48" s="598">
        <f>SUM(G38:G47)</f>
        <v>6</v>
      </c>
      <c r="H48" s="590">
        <f>SUM(H38:H47)</f>
        <v>15</v>
      </c>
      <c r="I48" s="599">
        <f>SUM(I38:I47)</f>
        <v>604441</v>
      </c>
      <c r="J48" s="544">
        <f>H48-G48</f>
        <v>9</v>
      </c>
      <c r="K48" s="554"/>
      <c r="L48" s="554"/>
      <c r="M48" s="554"/>
      <c r="N48" s="554"/>
      <c r="O48" s="554"/>
    </row>
    <row r="49" spans="1:15" ht="12" customHeight="1" x14ac:dyDescent="0.2">
      <c r="A49" s="517"/>
      <c r="B49" s="592"/>
      <c r="C49" s="593"/>
      <c r="D49" s="516"/>
      <c r="E49" s="588"/>
      <c r="F49" s="588"/>
      <c r="G49" s="589"/>
      <c r="H49" s="595"/>
      <c r="I49" s="591"/>
      <c r="J49" s="542">
        <f t="shared" si="3"/>
        <v>0</v>
      </c>
      <c r="K49" s="554"/>
      <c r="L49" s="554"/>
      <c r="M49" s="554"/>
      <c r="N49" s="554"/>
      <c r="O49" s="554"/>
    </row>
    <row r="50" spans="1:15" ht="12" customHeight="1" x14ac:dyDescent="0.2">
      <c r="A50" s="517"/>
      <c r="B50" s="592"/>
      <c r="C50" s="515" t="s">
        <v>622</v>
      </c>
      <c r="D50" s="516"/>
      <c r="E50" s="588"/>
      <c r="F50" s="588"/>
      <c r="G50" s="589"/>
      <c r="H50" s="595"/>
      <c r="I50" s="591"/>
      <c r="J50" s="542">
        <f t="shared" si="3"/>
        <v>0</v>
      </c>
      <c r="K50" s="554"/>
      <c r="L50" s="554"/>
      <c r="M50" s="554"/>
      <c r="N50" s="554"/>
      <c r="O50" s="554"/>
    </row>
    <row r="51" spans="1:15" ht="12" customHeight="1" x14ac:dyDescent="0.2">
      <c r="A51" s="517"/>
      <c r="B51" s="592" t="s">
        <v>521</v>
      </c>
      <c r="C51" s="593" t="s">
        <v>511</v>
      </c>
      <c r="D51" s="516" t="s">
        <v>575</v>
      </c>
      <c r="E51" s="588">
        <v>2</v>
      </c>
      <c r="F51" s="588">
        <v>2</v>
      </c>
      <c r="G51" s="589">
        <v>1</v>
      </c>
      <c r="H51" s="595">
        <v>2</v>
      </c>
      <c r="I51" s="591">
        <f>34537+0.4+30962</f>
        <v>65499.4</v>
      </c>
      <c r="J51" s="542">
        <f t="shared" ref="J51:J55" si="7">H51-G51</f>
        <v>1</v>
      </c>
      <c r="K51" s="554"/>
      <c r="L51" s="554"/>
      <c r="M51" s="554"/>
      <c r="N51" s="554"/>
      <c r="O51" s="554"/>
    </row>
    <row r="52" spans="1:15" ht="12" customHeight="1" x14ac:dyDescent="0.2">
      <c r="A52" s="517"/>
      <c r="B52" s="592" t="s">
        <v>525</v>
      </c>
      <c r="C52" s="593" t="s">
        <v>526</v>
      </c>
      <c r="D52" s="516" t="s">
        <v>527</v>
      </c>
      <c r="E52" s="588">
        <v>1</v>
      </c>
      <c r="F52" s="588">
        <v>1</v>
      </c>
      <c r="G52" s="589">
        <v>1</v>
      </c>
      <c r="H52" s="595">
        <v>1</v>
      </c>
      <c r="I52" s="591">
        <f>39622+0.4</f>
        <v>39622.400000000001</v>
      </c>
      <c r="J52" s="542">
        <f t="shared" si="7"/>
        <v>0</v>
      </c>
      <c r="K52" s="554"/>
      <c r="L52" s="554"/>
      <c r="M52" s="554"/>
      <c r="N52" s="554"/>
      <c r="O52" s="554"/>
    </row>
    <row r="53" spans="1:15" ht="12" customHeight="1" x14ac:dyDescent="0.2">
      <c r="A53" s="517"/>
      <c r="B53" s="592" t="s">
        <v>522</v>
      </c>
      <c r="C53" s="593" t="s">
        <v>519</v>
      </c>
      <c r="D53" s="516" t="s">
        <v>540</v>
      </c>
      <c r="E53" s="588"/>
      <c r="F53" s="588"/>
      <c r="G53" s="589"/>
      <c r="H53" s="595">
        <v>1</v>
      </c>
      <c r="I53" s="591">
        <v>43447</v>
      </c>
      <c r="J53" s="542">
        <v>1</v>
      </c>
      <c r="K53" s="554"/>
      <c r="L53" s="554"/>
      <c r="M53" s="554"/>
      <c r="N53" s="554"/>
      <c r="O53" s="554"/>
    </row>
    <row r="54" spans="1:15" ht="12" customHeight="1" x14ac:dyDescent="0.2">
      <c r="A54" s="517"/>
      <c r="B54" s="592" t="s">
        <v>522</v>
      </c>
      <c r="C54" s="593" t="s">
        <v>523</v>
      </c>
      <c r="D54" s="516" t="s">
        <v>643</v>
      </c>
      <c r="E54" s="588">
        <v>1</v>
      </c>
      <c r="F54" s="588">
        <v>1</v>
      </c>
      <c r="G54" s="589">
        <v>1</v>
      </c>
      <c r="H54" s="595">
        <v>1</v>
      </c>
      <c r="I54" s="591">
        <f>46893+0.4</f>
        <v>46893.4</v>
      </c>
      <c r="J54" s="542">
        <f t="shared" si="7"/>
        <v>0</v>
      </c>
      <c r="K54" s="554"/>
      <c r="L54" s="554"/>
      <c r="M54" s="554"/>
      <c r="N54" s="554"/>
      <c r="O54" s="554"/>
    </row>
    <row r="55" spans="1:15" ht="12" customHeight="1" x14ac:dyDescent="0.2">
      <c r="A55" s="517"/>
      <c r="B55" s="592" t="s">
        <v>528</v>
      </c>
      <c r="C55" s="593" t="s">
        <v>529</v>
      </c>
      <c r="D55" s="516" t="s">
        <v>534</v>
      </c>
      <c r="E55" s="588">
        <v>1</v>
      </c>
      <c r="F55" s="588">
        <v>1</v>
      </c>
      <c r="G55" s="589">
        <v>1</v>
      </c>
      <c r="H55" s="595">
        <v>1</v>
      </c>
      <c r="I55" s="591">
        <f>40123+0.4</f>
        <v>40123.4</v>
      </c>
      <c r="J55" s="542">
        <f t="shared" si="7"/>
        <v>0</v>
      </c>
      <c r="K55" s="554"/>
      <c r="L55" s="554"/>
      <c r="M55" s="554"/>
      <c r="N55" s="554"/>
      <c r="O55" s="554"/>
    </row>
    <row r="56" spans="1:15" ht="12" customHeight="1" x14ac:dyDescent="0.2">
      <c r="A56" s="517"/>
      <c r="B56" s="517"/>
      <c r="C56" s="596" t="s">
        <v>654</v>
      </c>
      <c r="D56" s="516"/>
      <c r="E56" s="597">
        <f t="shared" ref="E56:I56" si="8">SUM(E51:E55)</f>
        <v>5</v>
      </c>
      <c r="F56" s="597">
        <f t="shared" si="8"/>
        <v>5</v>
      </c>
      <c r="G56" s="598">
        <f t="shared" si="8"/>
        <v>4</v>
      </c>
      <c r="H56" s="590">
        <f t="shared" si="8"/>
        <v>6</v>
      </c>
      <c r="I56" s="599">
        <f t="shared" si="8"/>
        <v>235585.59999999998</v>
      </c>
      <c r="J56" s="544">
        <f>H56-G56</f>
        <v>2</v>
      </c>
      <c r="K56" s="554"/>
      <c r="L56" s="554"/>
      <c r="M56" s="554"/>
      <c r="N56" s="554"/>
      <c r="O56" s="554"/>
    </row>
    <row r="57" spans="1:15" ht="12" customHeight="1" x14ac:dyDescent="0.2">
      <c r="A57" s="517"/>
      <c r="B57" s="517"/>
      <c r="C57" s="593"/>
      <c r="D57" s="516"/>
      <c r="E57" s="588"/>
      <c r="F57" s="588"/>
      <c r="G57" s="589"/>
      <c r="H57" s="595"/>
      <c r="I57" s="591"/>
      <c r="J57" s="542">
        <f t="shared" si="3"/>
        <v>0</v>
      </c>
      <c r="K57" s="554"/>
      <c r="L57" s="554"/>
      <c r="M57" s="554"/>
      <c r="N57" s="554"/>
      <c r="O57" s="554"/>
    </row>
    <row r="58" spans="1:15" ht="12" customHeight="1" x14ac:dyDescent="0.2">
      <c r="A58" s="517"/>
      <c r="B58" s="592"/>
      <c r="C58" s="515" t="s">
        <v>623</v>
      </c>
      <c r="D58" s="516"/>
      <c r="E58" s="588"/>
      <c r="F58" s="588"/>
      <c r="G58" s="589"/>
      <c r="H58" s="595"/>
      <c r="I58" s="591"/>
      <c r="J58" s="542">
        <f t="shared" si="3"/>
        <v>0</v>
      </c>
      <c r="K58" s="554"/>
      <c r="L58" s="554"/>
      <c r="M58" s="554"/>
      <c r="N58" s="554"/>
      <c r="O58" s="554"/>
    </row>
    <row r="59" spans="1:15" ht="12" customHeight="1" x14ac:dyDescent="0.2">
      <c r="A59" s="517"/>
      <c r="B59" s="592"/>
      <c r="C59" s="593"/>
      <c r="D59" s="516"/>
      <c r="E59" s="588"/>
      <c r="F59" s="588"/>
      <c r="G59" s="589"/>
      <c r="H59" s="595"/>
      <c r="I59" s="591"/>
      <c r="J59" s="542"/>
      <c r="K59" s="554"/>
      <c r="L59" s="554"/>
      <c r="M59" s="554"/>
      <c r="N59" s="554"/>
      <c r="O59" s="554"/>
    </row>
    <row r="60" spans="1:15" ht="12" customHeight="1" x14ac:dyDescent="0.2">
      <c r="A60" s="517"/>
      <c r="B60" s="592" t="s">
        <v>655</v>
      </c>
      <c r="C60" s="593" t="s">
        <v>656</v>
      </c>
      <c r="D60" s="516" t="s">
        <v>657</v>
      </c>
      <c r="E60" s="588">
        <v>1</v>
      </c>
      <c r="F60" s="588">
        <v>1</v>
      </c>
      <c r="G60" s="589">
        <v>1</v>
      </c>
      <c r="H60" s="595">
        <v>1</v>
      </c>
      <c r="I60" s="591">
        <v>62359.4</v>
      </c>
      <c r="J60" s="542">
        <f t="shared" ref="J60:J63" si="9">H60-G60</f>
        <v>0</v>
      </c>
      <c r="K60" s="554"/>
      <c r="L60" s="554"/>
      <c r="M60" s="554"/>
      <c r="N60" s="554"/>
      <c r="O60" s="554"/>
    </row>
    <row r="61" spans="1:15" ht="9" customHeight="1" x14ac:dyDescent="0.2">
      <c r="A61" s="517"/>
      <c r="B61" s="592" t="s">
        <v>658</v>
      </c>
      <c r="C61" s="593" t="s">
        <v>659</v>
      </c>
      <c r="D61" s="516" t="s">
        <v>660</v>
      </c>
      <c r="E61" s="588">
        <v>9</v>
      </c>
      <c r="F61" s="588">
        <v>9</v>
      </c>
      <c r="G61" s="589">
        <v>9</v>
      </c>
      <c r="H61" s="595">
        <f>4+4</f>
        <v>8</v>
      </c>
      <c r="I61" s="591">
        <v>386860</v>
      </c>
      <c r="J61" s="542">
        <f t="shared" si="9"/>
        <v>-1</v>
      </c>
      <c r="K61" s="554"/>
      <c r="L61" s="554"/>
      <c r="M61" s="554"/>
      <c r="N61" s="554"/>
      <c r="O61" s="554"/>
    </row>
    <row r="62" spans="1:15" x14ac:dyDescent="0.2">
      <c r="A62" s="517"/>
      <c r="B62" s="592" t="s">
        <v>661</v>
      </c>
      <c r="C62" s="593" t="s">
        <v>662</v>
      </c>
      <c r="D62" s="516" t="s">
        <v>663</v>
      </c>
      <c r="E62" s="588">
        <v>2</v>
      </c>
      <c r="F62" s="588">
        <v>2</v>
      </c>
      <c r="G62" s="589">
        <v>2</v>
      </c>
      <c r="H62" s="595">
        <v>3</v>
      </c>
      <c r="I62" s="591">
        <f>92458.4+4000</f>
        <v>96458.4</v>
      </c>
      <c r="J62" s="542">
        <f t="shared" si="9"/>
        <v>1</v>
      </c>
    </row>
    <row r="63" spans="1:15" x14ac:dyDescent="0.2">
      <c r="A63" s="517"/>
      <c r="B63" s="592" t="s">
        <v>528</v>
      </c>
      <c r="C63" s="593" t="s">
        <v>529</v>
      </c>
      <c r="D63" s="516" t="s">
        <v>664</v>
      </c>
      <c r="E63" s="588">
        <v>4</v>
      </c>
      <c r="F63" s="588">
        <v>4</v>
      </c>
      <c r="G63" s="589">
        <v>4</v>
      </c>
      <c r="H63" s="595">
        <v>9</v>
      </c>
      <c r="I63" s="591">
        <f>151699+K63</f>
        <v>151699</v>
      </c>
      <c r="J63" s="542">
        <f t="shared" si="9"/>
        <v>5</v>
      </c>
    </row>
    <row r="64" spans="1:15" x14ac:dyDescent="0.2">
      <c r="A64" s="517"/>
      <c r="B64" s="517"/>
      <c r="C64" s="596" t="s">
        <v>665</v>
      </c>
      <c r="D64" s="516"/>
      <c r="E64" s="597">
        <f t="shared" ref="E64:I64" si="10">SUM(E60:E63)</f>
        <v>16</v>
      </c>
      <c r="F64" s="597">
        <f t="shared" si="10"/>
        <v>16</v>
      </c>
      <c r="G64" s="598">
        <f t="shared" si="10"/>
        <v>16</v>
      </c>
      <c r="H64" s="590">
        <f t="shared" si="10"/>
        <v>21</v>
      </c>
      <c r="I64" s="599">
        <f t="shared" si="10"/>
        <v>697376.8</v>
      </c>
      <c r="J64" s="544">
        <f>H64-G64</f>
        <v>5</v>
      </c>
    </row>
    <row r="65" spans="1:10" x14ac:dyDescent="0.2">
      <c r="A65" s="517"/>
      <c r="B65" s="517"/>
      <c r="C65" s="596"/>
      <c r="D65" s="516"/>
      <c r="E65" s="588"/>
      <c r="F65" s="588"/>
      <c r="G65" s="589"/>
      <c r="H65" s="595"/>
      <c r="I65" s="591"/>
      <c r="J65" s="542"/>
    </row>
    <row r="66" spans="1:10" x14ac:dyDescent="0.2">
      <c r="A66" s="517"/>
      <c r="B66" s="517"/>
      <c r="C66" s="515" t="s">
        <v>781</v>
      </c>
      <c r="D66" s="516"/>
      <c r="E66" s="588"/>
      <c r="F66" s="588"/>
      <c r="G66" s="589"/>
      <c r="H66" s="595"/>
      <c r="I66" s="591"/>
      <c r="J66" s="542"/>
    </row>
    <row r="67" spans="1:10" x14ac:dyDescent="0.2">
      <c r="A67" s="517"/>
      <c r="B67" s="517"/>
      <c r="C67" s="596"/>
      <c r="D67" s="516"/>
      <c r="E67" s="588"/>
      <c r="F67" s="588"/>
      <c r="G67" s="589"/>
      <c r="H67" s="595"/>
      <c r="I67" s="591"/>
      <c r="J67" s="542"/>
    </row>
    <row r="68" spans="1:10" x14ac:dyDescent="0.2">
      <c r="A68" s="517"/>
      <c r="B68" s="592" t="s">
        <v>521</v>
      </c>
      <c r="C68" s="593" t="s">
        <v>511</v>
      </c>
      <c r="D68" s="516" t="s">
        <v>575</v>
      </c>
      <c r="E68" s="588"/>
      <c r="F68" s="588"/>
      <c r="G68" s="589"/>
      <c r="H68" s="595">
        <v>5</v>
      </c>
      <c r="I68" s="591">
        <v>167380</v>
      </c>
      <c r="J68" s="542">
        <f t="shared" ref="J68:J73" si="11">H68-G68</f>
        <v>5</v>
      </c>
    </row>
    <row r="69" spans="1:10" x14ac:dyDescent="0.2">
      <c r="A69" s="517"/>
      <c r="B69" s="517"/>
      <c r="C69" s="593" t="s">
        <v>750</v>
      </c>
      <c r="D69" s="516" t="s">
        <v>751</v>
      </c>
      <c r="E69" s="588"/>
      <c r="F69" s="588"/>
      <c r="G69" s="589"/>
      <c r="H69" s="595">
        <v>1</v>
      </c>
      <c r="I69" s="591">
        <v>41886</v>
      </c>
      <c r="J69" s="542">
        <f t="shared" si="11"/>
        <v>1</v>
      </c>
    </row>
    <row r="70" spans="1:10" x14ac:dyDescent="0.2">
      <c r="A70" s="517"/>
      <c r="B70" s="517"/>
      <c r="C70" s="596" t="s">
        <v>654</v>
      </c>
      <c r="D70" s="516"/>
      <c r="E70" s="597">
        <f>SUM(E65:E69)</f>
        <v>0</v>
      </c>
      <c r="F70" s="597">
        <f t="shared" ref="F70:I70" si="12">SUM(F65:F69)</f>
        <v>0</v>
      </c>
      <c r="G70" s="598">
        <f t="shared" si="12"/>
        <v>0</v>
      </c>
      <c r="H70" s="590">
        <f t="shared" si="12"/>
        <v>6</v>
      </c>
      <c r="I70" s="599">
        <f t="shared" si="12"/>
        <v>209266</v>
      </c>
      <c r="J70" s="544">
        <f>H70-G70</f>
        <v>6</v>
      </c>
    </row>
    <row r="71" spans="1:10" x14ac:dyDescent="0.2">
      <c r="A71" s="517"/>
      <c r="B71" s="517"/>
      <c r="C71" s="596"/>
      <c r="D71" s="516"/>
      <c r="E71" s="588"/>
      <c r="F71" s="588"/>
      <c r="G71" s="589"/>
      <c r="H71" s="595"/>
      <c r="I71" s="591"/>
      <c r="J71" s="542">
        <f t="shared" si="11"/>
        <v>0</v>
      </c>
    </row>
    <row r="72" spans="1:10" x14ac:dyDescent="0.2">
      <c r="A72" s="517"/>
      <c r="B72" s="517"/>
      <c r="C72" s="596"/>
      <c r="D72" s="516"/>
      <c r="E72" s="588"/>
      <c r="F72" s="588"/>
      <c r="G72" s="589"/>
      <c r="H72" s="595"/>
      <c r="I72" s="591"/>
      <c r="J72" s="542">
        <f t="shared" si="11"/>
        <v>0</v>
      </c>
    </row>
    <row r="73" spans="1:10" x14ac:dyDescent="0.2">
      <c r="A73" s="517"/>
      <c r="B73" s="517"/>
      <c r="C73" s="596"/>
      <c r="D73" s="516"/>
      <c r="E73" s="588"/>
      <c r="F73" s="588"/>
      <c r="G73" s="589"/>
      <c r="H73" s="595"/>
      <c r="I73" s="591"/>
      <c r="J73" s="542">
        <f t="shared" si="11"/>
        <v>0</v>
      </c>
    </row>
    <row r="74" spans="1:10" x14ac:dyDescent="0.2">
      <c r="A74" s="517"/>
      <c r="B74" s="517"/>
      <c r="C74" s="596"/>
      <c r="D74" s="516"/>
      <c r="E74" s="607"/>
      <c r="F74" s="658"/>
      <c r="G74" s="659"/>
      <c r="H74" s="609"/>
      <c r="I74" s="660"/>
      <c r="J74" s="543"/>
    </row>
    <row r="75" spans="1:10" x14ac:dyDescent="0.2">
      <c r="A75" s="604"/>
      <c r="B75" s="604"/>
      <c r="C75" s="661" t="s">
        <v>666</v>
      </c>
      <c r="D75" s="606"/>
      <c r="E75" s="607">
        <f>E64+E56+E48+E34+E25+E18</f>
        <v>37</v>
      </c>
      <c r="F75" s="607">
        <f>F64+F56+F48+F34+F25+F18</f>
        <v>40</v>
      </c>
      <c r="G75" s="607">
        <f>G64+G56+G48+G34+G25+G18</f>
        <v>36</v>
      </c>
      <c r="H75" s="609">
        <f>H64+H56+H48+H34+H25+H18+H70</f>
        <v>64</v>
      </c>
      <c r="I75" s="608">
        <f>I64+I56+I48+I34+I25+I18+I70</f>
        <v>2273251</v>
      </c>
      <c r="J75" s="543">
        <f>H75-G75</f>
        <v>28</v>
      </c>
    </row>
  </sheetData>
  <mergeCells count="16">
    <mergeCell ref="A1:E1"/>
    <mergeCell ref="F1:J1"/>
    <mergeCell ref="A2:E2"/>
    <mergeCell ref="F2:J2"/>
    <mergeCell ref="A3:E3"/>
    <mergeCell ref="F3:J3"/>
    <mergeCell ref="A9:J9"/>
    <mergeCell ref="A15:J15"/>
    <mergeCell ref="A4:J4"/>
    <mergeCell ref="A5:D5"/>
    <mergeCell ref="F5:I5"/>
    <mergeCell ref="A6:D6"/>
    <mergeCell ref="F6:I6"/>
    <mergeCell ref="A7:D7"/>
    <mergeCell ref="F7:J8"/>
    <mergeCell ref="A8:D8"/>
  </mergeCells>
  <printOptions horizontalCentered="1"/>
  <pageMargins left="0.35" right="0.35" top="0.35" bottom="0.35" header="0" footer="0"/>
  <pageSetup scale="9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E2AF-2740-473B-A569-147139F51777}">
  <sheetPr transitionEntry="1">
    <tabColor rgb="FF00B0F0"/>
    <pageSetUpPr fitToPage="1"/>
  </sheetPr>
  <dimension ref="A1:Q61"/>
  <sheetViews>
    <sheetView showZeros="0" topLeftCell="A45" zoomScale="110" zoomScaleNormal="110" zoomScaleSheetLayoutView="100" workbookViewId="0">
      <selection activeCell="K40" sqref="K40"/>
    </sheetView>
  </sheetViews>
  <sheetFormatPr defaultRowHeight="12.75" x14ac:dyDescent="0.2"/>
  <cols>
    <col min="1" max="2" width="4.42578125" style="518" customWidth="1"/>
    <col min="3" max="3" width="22.42578125" style="518" customWidth="1"/>
    <col min="4" max="4" width="7.5703125" style="518" customWidth="1"/>
    <col min="5" max="5" width="8.5703125" style="518" customWidth="1"/>
    <col min="6" max="6" width="11.42578125" style="518" customWidth="1"/>
    <col min="7" max="7" width="8.5703125" style="518" customWidth="1"/>
    <col min="8" max="9" width="7.5703125" style="518" customWidth="1"/>
    <col min="10" max="11" width="8.5703125" style="518" customWidth="1"/>
    <col min="12" max="12" width="7.5703125" style="518" customWidth="1"/>
    <col min="13" max="13" width="9.140625" style="518"/>
    <col min="14" max="14" width="9.85546875" style="518" bestFit="1" customWidth="1"/>
    <col min="15" max="16384" width="9.140625" style="518"/>
  </cols>
  <sheetData>
    <row r="1" spans="1:17" ht="15.75" x14ac:dyDescent="0.25">
      <c r="A1" s="842" t="s">
        <v>1</v>
      </c>
      <c r="B1" s="842"/>
      <c r="C1" s="842"/>
      <c r="D1" s="842"/>
      <c r="E1" s="842"/>
      <c r="F1" s="842"/>
      <c r="G1" s="842" t="s">
        <v>127</v>
      </c>
      <c r="H1" s="842"/>
      <c r="I1" s="842"/>
      <c r="J1" s="842"/>
      <c r="K1" s="842"/>
      <c r="L1" s="842"/>
      <c r="M1" s="554"/>
      <c r="N1" s="554"/>
      <c r="O1" s="554"/>
      <c r="P1" s="554"/>
      <c r="Q1" s="554"/>
    </row>
    <row r="2" spans="1:17" ht="15.75" x14ac:dyDescent="0.25">
      <c r="A2" s="843"/>
      <c r="B2" s="843"/>
      <c r="C2" s="843"/>
      <c r="D2" s="843"/>
      <c r="E2" s="843"/>
      <c r="F2" s="843"/>
      <c r="G2" s="843" t="s">
        <v>128</v>
      </c>
      <c r="H2" s="843"/>
      <c r="I2" s="843"/>
      <c r="J2" s="843"/>
      <c r="K2" s="843"/>
      <c r="L2" s="843"/>
      <c r="M2" s="554"/>
      <c r="N2" s="554"/>
      <c r="O2" s="554"/>
      <c r="P2" s="554"/>
      <c r="Q2" s="554"/>
    </row>
    <row r="3" spans="1:17" ht="15.75" x14ac:dyDescent="0.25">
      <c r="A3" s="844" t="s">
        <v>455</v>
      </c>
      <c r="B3" s="844"/>
      <c r="C3" s="845"/>
      <c r="D3" s="845"/>
      <c r="E3" s="845"/>
      <c r="F3" s="845"/>
      <c r="G3" s="845" t="s">
        <v>388</v>
      </c>
      <c r="H3" s="845"/>
      <c r="I3" s="845"/>
      <c r="J3" s="845"/>
      <c r="K3" s="845"/>
      <c r="L3" s="845"/>
      <c r="M3" s="554"/>
      <c r="N3" s="554"/>
      <c r="O3" s="554"/>
      <c r="P3" s="554"/>
      <c r="Q3" s="554"/>
    </row>
    <row r="4" spans="1:17" ht="4.5" customHeight="1" x14ac:dyDescent="0.2">
      <c r="A4" s="838"/>
      <c r="B4" s="839"/>
      <c r="C4" s="839"/>
      <c r="D4" s="839"/>
      <c r="E4" s="839"/>
      <c r="F4" s="839"/>
      <c r="G4" s="839"/>
      <c r="H4" s="839"/>
      <c r="I4" s="839"/>
      <c r="J4" s="839"/>
      <c r="K4" s="839"/>
      <c r="L4" s="840"/>
      <c r="M4" s="554"/>
      <c r="N4" s="554"/>
      <c r="O4" s="554"/>
      <c r="P4" s="554"/>
      <c r="Q4" s="554"/>
    </row>
    <row r="5" spans="1:17" ht="9.75" customHeight="1" x14ac:dyDescent="0.2">
      <c r="A5" s="823" t="s">
        <v>6</v>
      </c>
      <c r="B5" s="824"/>
      <c r="C5" s="824"/>
      <c r="D5" s="824"/>
      <c r="E5" s="824"/>
      <c r="F5" s="611" t="s">
        <v>7</v>
      </c>
      <c r="G5" s="1077" t="s">
        <v>9</v>
      </c>
      <c r="H5" s="1078"/>
      <c r="I5" s="1078"/>
      <c r="J5" s="1078"/>
      <c r="K5" s="1079"/>
      <c r="L5" s="1" t="s">
        <v>7</v>
      </c>
      <c r="M5" s="554"/>
      <c r="N5" s="554"/>
      <c r="O5" s="554"/>
      <c r="P5" s="554"/>
      <c r="Q5" s="554"/>
    </row>
    <row r="6" spans="1:17" ht="15" customHeight="1" x14ac:dyDescent="0.2">
      <c r="A6" s="1008" t="s">
        <v>597</v>
      </c>
      <c r="B6" s="1013"/>
      <c r="C6" s="1013"/>
      <c r="D6" s="1013"/>
      <c r="E6" s="1013"/>
      <c r="F6" s="555" t="s">
        <v>499</v>
      </c>
      <c r="G6" s="1008" t="s">
        <v>678</v>
      </c>
      <c r="H6" s="1013"/>
      <c r="I6" s="1013"/>
      <c r="J6" s="1013"/>
      <c r="K6" s="1009"/>
      <c r="L6" s="555" t="s">
        <v>611</v>
      </c>
      <c r="M6" s="554"/>
      <c r="N6" s="554"/>
      <c r="O6" s="554"/>
      <c r="P6" s="554"/>
      <c r="Q6" s="554"/>
    </row>
    <row r="7" spans="1:17" ht="9.75" customHeight="1" x14ac:dyDescent="0.2">
      <c r="A7" s="1014" t="s">
        <v>8</v>
      </c>
      <c r="B7" s="1015"/>
      <c r="C7" s="1015"/>
      <c r="D7" s="1015"/>
      <c r="E7" s="1015"/>
      <c r="F7" s="621" t="s">
        <v>7</v>
      </c>
      <c r="G7" s="1002">
        <v>3</v>
      </c>
      <c r="H7" s="1003"/>
      <c r="I7" s="1003"/>
      <c r="J7" s="1003"/>
      <c r="K7" s="1003"/>
      <c r="L7" s="1004"/>
      <c r="M7" s="554"/>
      <c r="N7" s="554"/>
      <c r="O7" s="554"/>
      <c r="P7" s="554"/>
      <c r="Q7" s="554"/>
    </row>
    <row r="8" spans="1:17" ht="15" customHeight="1" x14ac:dyDescent="0.2">
      <c r="A8" s="1008" t="s">
        <v>505</v>
      </c>
      <c r="B8" s="1013"/>
      <c r="C8" s="1013"/>
      <c r="D8" s="1013"/>
      <c r="E8" s="1013"/>
      <c r="F8" s="555" t="s">
        <v>406</v>
      </c>
      <c r="G8" s="1005"/>
      <c r="H8" s="1006"/>
      <c r="I8" s="1006"/>
      <c r="J8" s="1006"/>
      <c r="K8" s="1006"/>
      <c r="L8" s="1007"/>
      <c r="M8" s="554"/>
      <c r="N8" s="554"/>
      <c r="O8" s="554"/>
      <c r="P8" s="554"/>
      <c r="Q8" s="554"/>
    </row>
    <row r="9" spans="1:17" ht="4.5" customHeight="1" x14ac:dyDescent="0.2">
      <c r="A9" s="998"/>
      <c r="B9" s="999"/>
      <c r="C9" s="999"/>
      <c r="D9" s="999"/>
      <c r="E9" s="999"/>
      <c r="F9" s="999"/>
      <c r="G9" s="999"/>
      <c r="H9" s="999"/>
      <c r="I9" s="999"/>
      <c r="J9" s="999"/>
      <c r="K9" s="999"/>
      <c r="L9" s="1000"/>
      <c r="M9" s="554"/>
      <c r="N9" s="554"/>
      <c r="O9" s="554"/>
      <c r="P9" s="554"/>
      <c r="Q9" s="554"/>
    </row>
    <row r="10" spans="1:17" ht="12" customHeight="1" x14ac:dyDescent="0.2">
      <c r="A10" s="533"/>
      <c r="B10" s="132"/>
      <c r="C10" s="1064"/>
      <c r="D10" s="1065"/>
      <c r="E10" s="1066"/>
      <c r="F10" s="534"/>
      <c r="G10" s="628" t="s">
        <v>129</v>
      </c>
      <c r="H10" s="535" t="s">
        <v>129</v>
      </c>
      <c r="I10" s="536"/>
      <c r="J10" s="537" t="s">
        <v>129</v>
      </c>
      <c r="K10" s="538"/>
      <c r="L10" s="535" t="s">
        <v>135</v>
      </c>
      <c r="M10" s="554"/>
      <c r="N10" s="554"/>
      <c r="O10" s="554"/>
      <c r="P10" s="554"/>
      <c r="Q10" s="554"/>
    </row>
    <row r="11" spans="1:17" ht="12" customHeight="1" x14ac:dyDescent="0.2">
      <c r="A11" s="533"/>
      <c r="B11" s="132"/>
      <c r="C11" s="1067"/>
      <c r="D11" s="1068"/>
      <c r="E11" s="1069"/>
      <c r="F11" s="534" t="s">
        <v>130</v>
      </c>
      <c r="G11" s="628">
        <v>2020</v>
      </c>
      <c r="H11" s="534">
        <v>2021</v>
      </c>
      <c r="I11" s="628" t="s">
        <v>63</v>
      </c>
      <c r="J11" s="539">
        <v>2022</v>
      </c>
      <c r="K11" s="630" t="s">
        <v>131</v>
      </c>
      <c r="L11" s="534" t="s">
        <v>136</v>
      </c>
      <c r="M11" s="554"/>
      <c r="N11" s="554"/>
      <c r="O11" s="554"/>
      <c r="P11" s="554"/>
      <c r="Q11" s="554"/>
    </row>
    <row r="12" spans="1:17" ht="12" customHeight="1" x14ac:dyDescent="0.2">
      <c r="A12" s="534" t="s">
        <v>61</v>
      </c>
      <c r="B12" s="631" t="s">
        <v>29</v>
      </c>
      <c r="C12" s="1070" t="s">
        <v>124</v>
      </c>
      <c r="D12" s="1071"/>
      <c r="E12" s="1072"/>
      <c r="F12" s="534" t="s">
        <v>132</v>
      </c>
      <c r="G12" s="534" t="s">
        <v>133</v>
      </c>
      <c r="H12" s="534" t="s">
        <v>62</v>
      </c>
      <c r="I12" s="628" t="s">
        <v>442</v>
      </c>
      <c r="J12" s="539" t="s">
        <v>62</v>
      </c>
      <c r="K12" s="630" t="s">
        <v>130</v>
      </c>
      <c r="L12" s="84" t="s">
        <v>144</v>
      </c>
      <c r="M12" s="554"/>
      <c r="N12" s="554"/>
      <c r="O12" s="554"/>
      <c r="P12" s="554"/>
      <c r="Q12" s="554"/>
    </row>
    <row r="13" spans="1:17" ht="12" customHeight="1" x14ac:dyDescent="0.2">
      <c r="A13" s="534" t="s">
        <v>7</v>
      </c>
      <c r="B13" s="631" t="s">
        <v>2</v>
      </c>
      <c r="C13" s="1067"/>
      <c r="D13" s="1068"/>
      <c r="E13" s="1069"/>
      <c r="F13" s="534" t="s">
        <v>125</v>
      </c>
      <c r="G13" s="540" t="s">
        <v>460</v>
      </c>
      <c r="H13" s="534" t="s">
        <v>10</v>
      </c>
      <c r="I13" s="375" t="s">
        <v>463</v>
      </c>
      <c r="J13" s="539" t="s">
        <v>10</v>
      </c>
      <c r="K13" s="541" t="s">
        <v>461</v>
      </c>
      <c r="L13" s="81" t="s">
        <v>145</v>
      </c>
      <c r="M13" s="554"/>
      <c r="N13" s="554"/>
      <c r="O13" s="554"/>
      <c r="P13" s="554"/>
      <c r="Q13" s="554"/>
    </row>
    <row r="14" spans="1:17" ht="10.5" customHeight="1" x14ac:dyDescent="0.2">
      <c r="A14" s="520" t="s">
        <v>11</v>
      </c>
      <c r="B14" s="150" t="s">
        <v>12</v>
      </c>
      <c r="C14" s="994" t="s">
        <v>13</v>
      </c>
      <c r="D14" s="1073"/>
      <c r="E14" s="995"/>
      <c r="F14" s="520" t="s">
        <v>14</v>
      </c>
      <c r="G14" s="520" t="s">
        <v>15</v>
      </c>
      <c r="H14" s="619" t="s">
        <v>16</v>
      </c>
      <c r="I14" s="619" t="s">
        <v>17</v>
      </c>
      <c r="J14" s="531" t="s">
        <v>18</v>
      </c>
      <c r="K14" s="620" t="s">
        <v>19</v>
      </c>
      <c r="L14" s="520" t="s">
        <v>71</v>
      </c>
      <c r="M14" s="554"/>
      <c r="N14" s="554"/>
      <c r="O14" s="554"/>
      <c r="P14" s="554"/>
      <c r="Q14" s="554"/>
    </row>
    <row r="15" spans="1:17" ht="4.5" customHeight="1" x14ac:dyDescent="0.2">
      <c r="A15" s="998"/>
      <c r="B15" s="999"/>
      <c r="C15" s="999"/>
      <c r="D15" s="999"/>
      <c r="E15" s="999"/>
      <c r="F15" s="999"/>
      <c r="G15" s="999"/>
      <c r="H15" s="999"/>
      <c r="I15" s="999"/>
      <c r="J15" s="999"/>
      <c r="K15" s="999"/>
      <c r="L15" s="1000"/>
      <c r="M15" s="554"/>
      <c r="N15" s="554"/>
      <c r="O15" s="554"/>
      <c r="P15" s="554"/>
      <c r="Q15" s="554"/>
    </row>
    <row r="16" spans="1:17" ht="12" customHeight="1" x14ac:dyDescent="0.2">
      <c r="A16" s="194">
        <v>1</v>
      </c>
      <c r="B16" s="205">
        <v>101</v>
      </c>
      <c r="C16" s="1074" t="s">
        <v>546</v>
      </c>
      <c r="D16" s="1075"/>
      <c r="E16" s="1076"/>
      <c r="F16" s="195"/>
      <c r="G16" s="561">
        <v>23</v>
      </c>
      <c r="H16" s="561">
        <v>23</v>
      </c>
      <c r="I16" s="197">
        <v>23</v>
      </c>
      <c r="J16" s="198">
        <f>'71-53E-COUNTY BOARD'!F22</f>
        <v>64</v>
      </c>
      <c r="K16" s="363">
        <f>'71-53I-COUNTY BOARD'!I75</f>
        <v>2273251</v>
      </c>
      <c r="L16" s="542">
        <f>J16-H16</f>
        <v>41</v>
      </c>
      <c r="M16" s="554"/>
      <c r="N16" s="554"/>
      <c r="O16" s="554"/>
      <c r="P16" s="554"/>
      <c r="Q16" s="554"/>
    </row>
    <row r="17" spans="1:17" ht="12" customHeight="1" x14ac:dyDescent="0.2">
      <c r="A17" s="194">
        <v>2</v>
      </c>
      <c r="B17" s="205">
        <v>109</v>
      </c>
      <c r="C17" s="1046" t="s">
        <v>547</v>
      </c>
      <c r="D17" s="1047"/>
      <c r="E17" s="1048"/>
      <c r="F17" s="195"/>
      <c r="G17" s="561"/>
      <c r="H17" s="561"/>
      <c r="I17" s="197"/>
      <c r="J17" s="199"/>
      <c r="K17" s="363">
        <v>26000</v>
      </c>
      <c r="L17" s="542">
        <f t="shared" ref="L17:L36" si="0">J17-H17</f>
        <v>0</v>
      </c>
      <c r="M17" s="554"/>
      <c r="N17" s="554"/>
      <c r="O17" s="554"/>
      <c r="P17" s="554"/>
      <c r="Q17" s="554"/>
    </row>
    <row r="18" spans="1:17" ht="12" customHeight="1" x14ac:dyDescent="0.2">
      <c r="A18" s="194">
        <v>3</v>
      </c>
      <c r="B18" s="205">
        <v>121</v>
      </c>
      <c r="C18" s="1046" t="s">
        <v>548</v>
      </c>
      <c r="D18" s="1047"/>
      <c r="E18" s="1048"/>
      <c r="F18" s="195"/>
      <c r="G18" s="561"/>
      <c r="H18" s="561"/>
      <c r="I18" s="197"/>
      <c r="J18" s="199"/>
      <c r="K18" s="363">
        <v>186000</v>
      </c>
      <c r="L18" s="542">
        <f t="shared" si="0"/>
        <v>0</v>
      </c>
      <c r="M18" s="554"/>
      <c r="N18" s="554"/>
      <c r="O18" s="554"/>
      <c r="P18" s="554"/>
      <c r="Q18" s="554"/>
    </row>
    <row r="19" spans="1:17" ht="12" customHeight="1" x14ac:dyDescent="0.2">
      <c r="A19" s="194">
        <v>4</v>
      </c>
      <c r="B19" s="205">
        <v>161</v>
      </c>
      <c r="C19" s="1046" t="s">
        <v>549</v>
      </c>
      <c r="D19" s="1047"/>
      <c r="E19" s="1048"/>
      <c r="F19" s="195"/>
      <c r="G19" s="561"/>
      <c r="H19" s="561"/>
      <c r="I19" s="197"/>
      <c r="J19" s="199"/>
      <c r="K19" s="363">
        <f>719940+74400</f>
        <v>794340</v>
      </c>
      <c r="L19" s="542">
        <f t="shared" si="0"/>
        <v>0</v>
      </c>
      <c r="M19" s="554"/>
      <c r="N19" s="554"/>
      <c r="O19" s="554"/>
      <c r="P19" s="554"/>
      <c r="Q19" s="554"/>
    </row>
    <row r="20" spans="1:17" ht="12" customHeight="1" x14ac:dyDescent="0.2">
      <c r="A20" s="194">
        <v>5</v>
      </c>
      <c r="B20" s="205">
        <v>171</v>
      </c>
      <c r="C20" s="1046" t="s">
        <v>550</v>
      </c>
      <c r="D20" s="1047"/>
      <c r="E20" s="1048"/>
      <c r="F20" s="195"/>
      <c r="G20" s="561"/>
      <c r="H20" s="561"/>
      <c r="I20" s="197"/>
      <c r="J20" s="199"/>
      <c r="K20" s="363">
        <f>25375+3500</f>
        <v>28875</v>
      </c>
      <c r="L20" s="542">
        <f t="shared" si="0"/>
        <v>0</v>
      </c>
      <c r="M20" s="554"/>
      <c r="N20" s="554"/>
      <c r="O20" s="554"/>
      <c r="P20" s="554"/>
      <c r="Q20" s="554"/>
    </row>
    <row r="21" spans="1:17" ht="12" customHeight="1" x14ac:dyDescent="0.2">
      <c r="A21" s="194">
        <v>6</v>
      </c>
      <c r="B21" s="205">
        <v>181</v>
      </c>
      <c r="C21" s="1046" t="s">
        <v>551</v>
      </c>
      <c r="D21" s="1047"/>
      <c r="E21" s="1048"/>
      <c r="F21" s="195"/>
      <c r="G21" s="561"/>
      <c r="H21" s="561"/>
      <c r="I21" s="197"/>
      <c r="J21" s="199"/>
      <c r="K21" s="363">
        <v>1037</v>
      </c>
      <c r="L21" s="542">
        <f t="shared" si="0"/>
        <v>0</v>
      </c>
      <c r="M21" s="554"/>
      <c r="N21" s="554"/>
      <c r="O21" s="554"/>
      <c r="P21" s="554"/>
      <c r="Q21" s="554"/>
    </row>
    <row r="22" spans="1:17" ht="12" customHeight="1" x14ac:dyDescent="0.2">
      <c r="A22" s="194">
        <v>7</v>
      </c>
      <c r="B22" s="205">
        <v>103</v>
      </c>
      <c r="C22" s="1046" t="s">
        <v>552</v>
      </c>
      <c r="D22" s="1047"/>
      <c r="E22" s="1048"/>
      <c r="F22" s="195"/>
      <c r="G22" s="561"/>
      <c r="H22" s="561"/>
      <c r="I22" s="197"/>
      <c r="J22" s="199"/>
      <c r="K22" s="363"/>
      <c r="L22" s="542">
        <f t="shared" si="0"/>
        <v>0</v>
      </c>
      <c r="M22" s="554"/>
      <c r="N22" s="554"/>
      <c r="O22" s="554"/>
      <c r="P22" s="554"/>
      <c r="Q22" s="554"/>
    </row>
    <row r="23" spans="1:17" ht="12" customHeight="1" x14ac:dyDescent="0.2">
      <c r="A23" s="194">
        <v>8</v>
      </c>
      <c r="B23" s="205"/>
      <c r="C23" s="1046" t="s">
        <v>553</v>
      </c>
      <c r="D23" s="1047"/>
      <c r="E23" s="1048"/>
      <c r="F23" s="195"/>
      <c r="G23" s="561"/>
      <c r="H23" s="561"/>
      <c r="I23" s="197"/>
      <c r="J23" s="199"/>
      <c r="K23" s="363">
        <f>2500+1529</f>
        <v>4029</v>
      </c>
      <c r="L23" s="542">
        <f t="shared" si="0"/>
        <v>0</v>
      </c>
      <c r="M23" s="554"/>
      <c r="N23" s="554"/>
      <c r="O23" s="554"/>
      <c r="P23" s="554"/>
      <c r="Q23" s="554"/>
    </row>
    <row r="24" spans="1:17" ht="12" hidden="1" customHeight="1" x14ac:dyDescent="0.2">
      <c r="A24" s="194"/>
      <c r="B24" s="205"/>
      <c r="C24" s="1046"/>
      <c r="D24" s="1047"/>
      <c r="E24" s="1048"/>
      <c r="F24" s="195"/>
      <c r="G24" s="561"/>
      <c r="H24" s="561"/>
      <c r="I24" s="197"/>
      <c r="J24" s="199"/>
      <c r="K24" s="363"/>
      <c r="L24" s="542">
        <f t="shared" si="0"/>
        <v>0</v>
      </c>
      <c r="M24" s="554"/>
      <c r="N24" s="554"/>
      <c r="O24" s="554"/>
      <c r="P24" s="554"/>
      <c r="Q24" s="554"/>
    </row>
    <row r="25" spans="1:17" ht="12" hidden="1" customHeight="1" x14ac:dyDescent="0.2">
      <c r="A25" s="194"/>
      <c r="B25" s="205"/>
      <c r="C25" s="1046"/>
      <c r="D25" s="1047"/>
      <c r="E25" s="1048"/>
      <c r="F25" s="195"/>
      <c r="G25" s="561"/>
      <c r="H25" s="561"/>
      <c r="I25" s="197"/>
      <c r="J25" s="199"/>
      <c r="K25" s="363"/>
      <c r="L25" s="542">
        <f t="shared" si="0"/>
        <v>0</v>
      </c>
      <c r="M25" s="554"/>
      <c r="N25" s="554"/>
      <c r="O25" s="554"/>
      <c r="P25" s="554"/>
      <c r="Q25" s="554"/>
    </row>
    <row r="26" spans="1:17" ht="12" hidden="1" customHeight="1" x14ac:dyDescent="0.2">
      <c r="A26" s="194"/>
      <c r="B26" s="205"/>
      <c r="C26" s="1046"/>
      <c r="D26" s="1047"/>
      <c r="E26" s="1048"/>
      <c r="F26" s="195"/>
      <c r="G26" s="561"/>
      <c r="H26" s="561"/>
      <c r="I26" s="197"/>
      <c r="J26" s="199"/>
      <c r="K26" s="363"/>
      <c r="L26" s="542">
        <f t="shared" si="0"/>
        <v>0</v>
      </c>
      <c r="M26" s="554"/>
      <c r="N26" s="554"/>
      <c r="O26" s="554"/>
      <c r="P26" s="554"/>
      <c r="Q26" s="554"/>
    </row>
    <row r="27" spans="1:17" ht="12" hidden="1" customHeight="1" x14ac:dyDescent="0.2">
      <c r="A27" s="194"/>
      <c r="B27" s="205"/>
      <c r="C27" s="1046"/>
      <c r="D27" s="1047"/>
      <c r="E27" s="1048"/>
      <c r="F27" s="195"/>
      <c r="G27" s="561"/>
      <c r="H27" s="561"/>
      <c r="I27" s="197"/>
      <c r="J27" s="199"/>
      <c r="K27" s="363"/>
      <c r="L27" s="542">
        <f t="shared" si="0"/>
        <v>0</v>
      </c>
      <c r="M27" s="554"/>
      <c r="N27" s="554"/>
      <c r="O27" s="554"/>
      <c r="P27" s="554"/>
      <c r="Q27" s="554"/>
    </row>
    <row r="28" spans="1:17" ht="12" hidden="1" customHeight="1" x14ac:dyDescent="0.2">
      <c r="A28" s="194"/>
      <c r="B28" s="205"/>
      <c r="C28" s="1046"/>
      <c r="D28" s="1047"/>
      <c r="E28" s="1048"/>
      <c r="F28" s="195"/>
      <c r="G28" s="561"/>
      <c r="H28" s="561"/>
      <c r="I28" s="197"/>
      <c r="J28" s="199"/>
      <c r="K28" s="363"/>
      <c r="L28" s="542">
        <f t="shared" si="0"/>
        <v>0</v>
      </c>
      <c r="M28" s="554"/>
      <c r="N28" s="554"/>
      <c r="O28" s="554"/>
      <c r="P28" s="554"/>
      <c r="Q28" s="554"/>
    </row>
    <row r="29" spans="1:17" ht="12" hidden="1" customHeight="1" x14ac:dyDescent="0.2">
      <c r="A29" s="194"/>
      <c r="B29" s="205"/>
      <c r="C29" s="1046"/>
      <c r="D29" s="1047"/>
      <c r="E29" s="1048"/>
      <c r="F29" s="195"/>
      <c r="G29" s="561"/>
      <c r="H29" s="561"/>
      <c r="I29" s="197"/>
      <c r="J29" s="199"/>
      <c r="K29" s="363"/>
      <c r="L29" s="542">
        <f t="shared" si="0"/>
        <v>0</v>
      </c>
      <c r="M29" s="554"/>
      <c r="N29" s="554"/>
      <c r="O29" s="554"/>
      <c r="P29" s="554"/>
      <c r="Q29" s="554"/>
    </row>
    <row r="30" spans="1:17" ht="12" hidden="1" customHeight="1" x14ac:dyDescent="0.2">
      <c r="A30" s="194"/>
      <c r="B30" s="205"/>
      <c r="C30" s="1046"/>
      <c r="D30" s="1047"/>
      <c r="E30" s="1048"/>
      <c r="F30" s="195"/>
      <c r="G30" s="561"/>
      <c r="H30" s="561"/>
      <c r="I30" s="197"/>
      <c r="J30" s="199"/>
      <c r="K30" s="363"/>
      <c r="L30" s="542">
        <f t="shared" si="0"/>
        <v>0</v>
      </c>
      <c r="M30" s="554"/>
      <c r="N30" s="554"/>
      <c r="O30" s="554"/>
      <c r="P30" s="554"/>
      <c r="Q30" s="554"/>
    </row>
    <row r="31" spans="1:17" ht="12" hidden="1" customHeight="1" x14ac:dyDescent="0.2">
      <c r="A31" s="194"/>
      <c r="B31" s="205"/>
      <c r="C31" s="1046"/>
      <c r="D31" s="1047"/>
      <c r="E31" s="1048"/>
      <c r="F31" s="195"/>
      <c r="G31" s="561"/>
      <c r="H31" s="561"/>
      <c r="I31" s="197"/>
      <c r="J31" s="199"/>
      <c r="K31" s="363"/>
      <c r="L31" s="542">
        <f t="shared" si="0"/>
        <v>0</v>
      </c>
      <c r="M31" s="554"/>
      <c r="N31" s="554"/>
      <c r="O31" s="554"/>
      <c r="P31" s="554"/>
      <c r="Q31" s="554"/>
    </row>
    <row r="32" spans="1:17" ht="12" hidden="1" customHeight="1" x14ac:dyDescent="0.2">
      <c r="A32" s="194"/>
      <c r="B32" s="205"/>
      <c r="C32" s="1046"/>
      <c r="D32" s="1047"/>
      <c r="E32" s="1048"/>
      <c r="F32" s="195"/>
      <c r="G32" s="561"/>
      <c r="H32" s="561"/>
      <c r="I32" s="197"/>
      <c r="J32" s="199"/>
      <c r="K32" s="363"/>
      <c r="L32" s="542">
        <f t="shared" si="0"/>
        <v>0</v>
      </c>
      <c r="M32" s="554"/>
      <c r="N32" s="554"/>
      <c r="O32" s="554"/>
      <c r="P32" s="554"/>
      <c r="Q32" s="554"/>
    </row>
    <row r="33" spans="1:17" ht="12" hidden="1" customHeight="1" x14ac:dyDescent="0.2">
      <c r="A33" s="194"/>
      <c r="B33" s="205"/>
      <c r="C33" s="1046"/>
      <c r="D33" s="1047"/>
      <c r="E33" s="1048"/>
      <c r="F33" s="195"/>
      <c r="G33" s="561"/>
      <c r="H33" s="561"/>
      <c r="I33" s="197"/>
      <c r="J33" s="199"/>
      <c r="K33" s="363"/>
      <c r="L33" s="542">
        <f>J33-H33</f>
        <v>0</v>
      </c>
      <c r="M33" s="554"/>
      <c r="N33" s="554"/>
      <c r="O33" s="554"/>
      <c r="P33" s="554"/>
      <c r="Q33" s="554"/>
    </row>
    <row r="34" spans="1:17" ht="12" hidden="1" customHeight="1" x14ac:dyDescent="0.2">
      <c r="A34" s="194"/>
      <c r="B34" s="205"/>
      <c r="C34" s="1046"/>
      <c r="D34" s="1047"/>
      <c r="E34" s="1048"/>
      <c r="F34" s="195"/>
      <c r="G34" s="561"/>
      <c r="H34" s="561"/>
      <c r="I34" s="197"/>
      <c r="J34" s="199"/>
      <c r="K34" s="363"/>
      <c r="L34" s="542">
        <f t="shared" si="0"/>
        <v>0</v>
      </c>
      <c r="M34" s="554"/>
      <c r="N34" s="554"/>
      <c r="O34" s="554"/>
      <c r="P34" s="554"/>
      <c r="Q34" s="554"/>
    </row>
    <row r="35" spans="1:17" ht="12" hidden="1" customHeight="1" x14ac:dyDescent="0.2">
      <c r="A35" s="194"/>
      <c r="B35" s="205"/>
      <c r="C35" s="1046"/>
      <c r="D35" s="1047"/>
      <c r="E35" s="1048"/>
      <c r="F35" s="195"/>
      <c r="G35" s="561"/>
      <c r="H35" s="561"/>
      <c r="I35" s="197"/>
      <c r="J35" s="199"/>
      <c r="K35" s="363"/>
      <c r="L35" s="542">
        <f t="shared" si="0"/>
        <v>0</v>
      </c>
      <c r="M35" s="554"/>
      <c r="N35" s="554"/>
      <c r="O35" s="554"/>
      <c r="P35" s="554"/>
      <c r="Q35" s="554"/>
    </row>
    <row r="36" spans="1:17" ht="12" customHeight="1" x14ac:dyDescent="0.2">
      <c r="A36" s="200"/>
      <c r="B36" s="206"/>
      <c r="C36" s="1049"/>
      <c r="D36" s="1050"/>
      <c r="E36" s="1051"/>
      <c r="F36" s="201"/>
      <c r="G36" s="202"/>
      <c r="H36" s="202"/>
      <c r="I36" s="203"/>
      <c r="J36" s="204"/>
      <c r="K36" s="364"/>
      <c r="L36" s="543">
        <f t="shared" si="0"/>
        <v>0</v>
      </c>
      <c r="M36" s="554"/>
      <c r="N36" s="554"/>
      <c r="O36" s="554"/>
      <c r="P36" s="554"/>
      <c r="Q36" s="554"/>
    </row>
    <row r="37" spans="1:17" ht="12.95" customHeight="1" x14ac:dyDescent="0.2">
      <c r="A37" s="1052" t="s">
        <v>126</v>
      </c>
      <c r="B37" s="1053"/>
      <c r="C37" s="1053"/>
      <c r="D37" s="1053"/>
      <c r="E37" s="1054"/>
      <c r="F37" s="1055"/>
      <c r="G37" s="85">
        <f t="shared" ref="G37:K37" si="1">SUM(G16:G36)</f>
        <v>23</v>
      </c>
      <c r="H37" s="85">
        <f t="shared" si="1"/>
        <v>23</v>
      </c>
      <c r="I37" s="264">
        <f t="shared" si="1"/>
        <v>23</v>
      </c>
      <c r="J37" s="265">
        <f t="shared" si="1"/>
        <v>64</v>
      </c>
      <c r="K37" s="86">
        <f t="shared" si="1"/>
        <v>3313532</v>
      </c>
      <c r="L37" s="85">
        <f>SUM(L16:L36)</f>
        <v>41</v>
      </c>
      <c r="M37" s="554"/>
      <c r="N37" s="398"/>
      <c r="O37" s="554"/>
      <c r="P37" s="554"/>
      <c r="Q37" s="554"/>
    </row>
    <row r="38" spans="1:17" ht="12.95" customHeight="1" x14ac:dyDescent="0.2">
      <c r="A38" s="628"/>
      <c r="B38" s="629"/>
      <c r="C38" s="1058" t="s">
        <v>137</v>
      </c>
      <c r="D38" s="1059"/>
      <c r="E38" s="1060"/>
      <c r="F38" s="1056"/>
      <c r="G38" s="1089"/>
      <c r="H38" s="1089"/>
      <c r="I38" s="1089"/>
      <c r="J38" s="1090"/>
      <c r="K38" s="562">
        <v>8696</v>
      </c>
      <c r="L38" s="1095"/>
      <c r="M38" s="554"/>
      <c r="N38" s="554"/>
      <c r="O38" s="554"/>
      <c r="P38" s="554"/>
      <c r="Q38" s="554"/>
    </row>
    <row r="39" spans="1:17" ht="12.95" customHeight="1" x14ac:dyDescent="0.2">
      <c r="A39" s="628"/>
      <c r="B39" s="629"/>
      <c r="C39" s="1058" t="s">
        <v>138</v>
      </c>
      <c r="D39" s="1059"/>
      <c r="E39" s="1060"/>
      <c r="F39" s="1056"/>
      <c r="G39" s="1091"/>
      <c r="H39" s="1091"/>
      <c r="I39" s="1091"/>
      <c r="J39" s="1092"/>
      <c r="K39" s="562">
        <v>1881</v>
      </c>
      <c r="L39" s="1096"/>
      <c r="M39" s="554"/>
      <c r="N39" s="554"/>
      <c r="O39" s="554"/>
      <c r="P39" s="554"/>
      <c r="Q39" s="554"/>
    </row>
    <row r="40" spans="1:17" ht="12.95" customHeight="1" x14ac:dyDescent="0.2">
      <c r="A40" s="628"/>
      <c r="B40" s="629"/>
      <c r="C40" s="1058" t="s">
        <v>426</v>
      </c>
      <c r="D40" s="1059"/>
      <c r="E40" s="1060"/>
      <c r="F40" s="1056"/>
      <c r="G40" s="1091"/>
      <c r="H40" s="1091"/>
      <c r="I40" s="1091"/>
      <c r="J40" s="1092"/>
      <c r="K40" s="562"/>
      <c r="L40" s="1096"/>
      <c r="M40" s="554"/>
      <c r="N40" s="554"/>
      <c r="O40" s="554"/>
      <c r="P40" s="554"/>
      <c r="Q40" s="554"/>
    </row>
    <row r="41" spans="1:17" ht="12.95" customHeight="1" thickBot="1" x14ac:dyDescent="0.25">
      <c r="A41" s="628"/>
      <c r="B41" s="629"/>
      <c r="C41" s="1039" t="s">
        <v>139</v>
      </c>
      <c r="D41" s="1039"/>
      <c r="E41" s="1040"/>
      <c r="F41" s="1057"/>
      <c r="G41" s="1093"/>
      <c r="H41" s="1093"/>
      <c r="I41" s="1093"/>
      <c r="J41" s="1094"/>
      <c r="K41" s="544">
        <f>SUM(K37:K40)</f>
        <v>3324109</v>
      </c>
      <c r="L41" s="1097"/>
      <c r="M41" s="554"/>
      <c r="N41" s="554"/>
      <c r="O41" s="554"/>
      <c r="P41" s="554"/>
      <c r="Q41" s="554"/>
    </row>
    <row r="42" spans="1:17" ht="12" customHeight="1" x14ac:dyDescent="0.2">
      <c r="A42" s="1041" t="s">
        <v>140</v>
      </c>
      <c r="B42" s="1042"/>
      <c r="C42" s="1042"/>
      <c r="D42" s="1042"/>
      <c r="E42" s="1042"/>
      <c r="F42" s="1042"/>
      <c r="G42" s="1042"/>
      <c r="H42" s="1042"/>
      <c r="I42" s="1042"/>
      <c r="J42" s="1042"/>
      <c r="K42" s="1042"/>
      <c r="L42" s="1043"/>
      <c r="M42" s="554"/>
      <c r="N42" s="554"/>
      <c r="O42" s="554"/>
      <c r="P42" s="554"/>
      <c r="Q42" s="554"/>
    </row>
    <row r="43" spans="1:17" ht="12.6" customHeight="1" x14ac:dyDescent="0.2">
      <c r="A43" s="301"/>
      <c r="B43" s="1044"/>
      <c r="C43" s="1045"/>
      <c r="D43" s="1061" t="s">
        <v>448</v>
      </c>
      <c r="E43" s="1062"/>
      <c r="F43" s="1061" t="s">
        <v>451</v>
      </c>
      <c r="G43" s="1063"/>
      <c r="H43" s="1063"/>
      <c r="I43" s="1037" t="s">
        <v>456</v>
      </c>
      <c r="J43" s="1038"/>
      <c r="K43" s="300" t="s">
        <v>98</v>
      </c>
      <c r="L43" s="300" t="s">
        <v>98</v>
      </c>
      <c r="M43" s="554"/>
      <c r="N43" s="554"/>
      <c r="O43" s="554"/>
      <c r="P43" s="554"/>
      <c r="Q43" s="554"/>
    </row>
    <row r="44" spans="1:17" ht="12.6" customHeight="1" x14ac:dyDescent="0.2">
      <c r="A44" s="301" t="s">
        <v>61</v>
      </c>
      <c r="B44" s="1022"/>
      <c r="C44" s="1023"/>
      <c r="D44" s="296" t="s">
        <v>3</v>
      </c>
      <c r="E44" s="622" t="s">
        <v>3</v>
      </c>
      <c r="F44" s="322" t="s">
        <v>62</v>
      </c>
      <c r="G44" s="323" t="s">
        <v>26</v>
      </c>
      <c r="H44" s="622" t="s">
        <v>63</v>
      </c>
      <c r="I44" s="324" t="s">
        <v>62</v>
      </c>
      <c r="J44" s="325" t="s">
        <v>6</v>
      </c>
      <c r="K44" s="623" t="s">
        <v>141</v>
      </c>
      <c r="L44" s="326" t="s">
        <v>142</v>
      </c>
      <c r="M44" s="554"/>
      <c r="N44" s="554"/>
      <c r="O44" s="554"/>
      <c r="P44" s="554"/>
      <c r="Q44" s="554"/>
    </row>
    <row r="45" spans="1:17" ht="12.6" customHeight="1" x14ac:dyDescent="0.2">
      <c r="A45" s="301" t="s">
        <v>7</v>
      </c>
      <c r="B45" s="1022" t="s">
        <v>64</v>
      </c>
      <c r="C45" s="1023"/>
      <c r="D45" s="301" t="s">
        <v>10</v>
      </c>
      <c r="E45" s="622" t="s">
        <v>31</v>
      </c>
      <c r="F45" s="301" t="s">
        <v>10</v>
      </c>
      <c r="G45" s="301" t="s">
        <v>31</v>
      </c>
      <c r="H45" s="622" t="s">
        <v>442</v>
      </c>
      <c r="I45" s="327" t="s">
        <v>10</v>
      </c>
      <c r="J45" s="328" t="s">
        <v>66</v>
      </c>
      <c r="K45" s="329" t="s">
        <v>143</v>
      </c>
      <c r="L45" s="330" t="s">
        <v>144</v>
      </c>
      <c r="M45" s="554"/>
      <c r="N45" s="554"/>
      <c r="O45" s="554"/>
      <c r="P45" s="554"/>
      <c r="Q45" s="554"/>
    </row>
    <row r="46" spans="1:17" ht="12.6" customHeight="1" x14ac:dyDescent="0.2">
      <c r="A46" s="301"/>
      <c r="B46" s="1024"/>
      <c r="C46" s="1025"/>
      <c r="D46" s="331" t="s">
        <v>460</v>
      </c>
      <c r="E46" s="332"/>
      <c r="F46" s="301"/>
      <c r="G46" s="301"/>
      <c r="H46" s="376" t="s">
        <v>463</v>
      </c>
      <c r="I46" s="327"/>
      <c r="J46" s="333"/>
      <c r="K46" s="334" t="s">
        <v>145</v>
      </c>
      <c r="L46" s="335" t="s">
        <v>134</v>
      </c>
      <c r="M46" s="554"/>
      <c r="N46" s="554"/>
      <c r="O46" s="554"/>
      <c r="P46" s="554"/>
      <c r="Q46" s="554"/>
    </row>
    <row r="47" spans="1:17" ht="12.6" customHeight="1" x14ac:dyDescent="0.2">
      <c r="A47" s="276" t="s">
        <v>11</v>
      </c>
      <c r="B47" s="1026" t="s">
        <v>12</v>
      </c>
      <c r="C47" s="1027"/>
      <c r="D47" s="276" t="s">
        <v>13</v>
      </c>
      <c r="E47" s="624" t="s">
        <v>14</v>
      </c>
      <c r="F47" s="276" t="s">
        <v>15</v>
      </c>
      <c r="G47" s="276" t="s">
        <v>16</v>
      </c>
      <c r="H47" s="624" t="s">
        <v>17</v>
      </c>
      <c r="I47" s="336" t="s">
        <v>18</v>
      </c>
      <c r="J47" s="337" t="s">
        <v>19</v>
      </c>
      <c r="K47" s="625" t="s">
        <v>71</v>
      </c>
      <c r="L47" s="276" t="s">
        <v>72</v>
      </c>
      <c r="M47" s="554"/>
      <c r="N47" s="554"/>
      <c r="O47" s="554"/>
      <c r="P47" s="554"/>
      <c r="Q47" s="554"/>
    </row>
    <row r="48" spans="1:17" ht="12.95" customHeight="1" x14ac:dyDescent="0.2">
      <c r="A48" s="305" t="s">
        <v>74</v>
      </c>
      <c r="B48" s="1028" t="s">
        <v>372</v>
      </c>
      <c r="C48" s="1029"/>
      <c r="D48" s="338"/>
      <c r="E48" s="562">
        <v>22457</v>
      </c>
      <c r="F48" s="338"/>
      <c r="G48" s="562">
        <v>10599</v>
      </c>
      <c r="H48" s="339"/>
      <c r="I48" s="340"/>
      <c r="J48" s="562">
        <f>K22</f>
        <v>0</v>
      </c>
      <c r="K48" s="341">
        <f>+J48-G48</f>
        <v>-10599</v>
      </c>
      <c r="L48" s="338"/>
      <c r="M48" s="554"/>
      <c r="N48" s="554"/>
      <c r="O48" s="554"/>
      <c r="P48" s="554"/>
      <c r="Q48" s="554"/>
    </row>
    <row r="49" spans="1:17" ht="12.95" customHeight="1" x14ac:dyDescent="0.2">
      <c r="A49" s="305" t="s">
        <v>75</v>
      </c>
      <c r="B49" s="1028" t="s">
        <v>373</v>
      </c>
      <c r="C49" s="1029"/>
      <c r="D49" s="210">
        <v>42</v>
      </c>
      <c r="E49" s="211">
        <v>1650218</v>
      </c>
      <c r="F49" s="210">
        <v>42</v>
      </c>
      <c r="G49" s="562">
        <v>1637413</v>
      </c>
      <c r="H49" s="212">
        <v>42</v>
      </c>
      <c r="I49" s="213">
        <v>42</v>
      </c>
      <c r="J49" s="562">
        <f>K16+K38+K39</f>
        <v>2283828</v>
      </c>
      <c r="K49" s="341">
        <f t="shared" ref="K49:K60" si="2">+J49-G49</f>
        <v>646415</v>
      </c>
      <c r="L49" s="342">
        <f>+I49-F49</f>
        <v>0</v>
      </c>
      <c r="M49" s="554"/>
      <c r="N49" s="662"/>
      <c r="O49" s="554"/>
      <c r="P49" s="554"/>
      <c r="Q49" s="554"/>
    </row>
    <row r="50" spans="1:17" ht="12.95" customHeight="1" x14ac:dyDescent="0.2">
      <c r="A50" s="305" t="s">
        <v>76</v>
      </c>
      <c r="B50" s="1031" t="s">
        <v>374</v>
      </c>
      <c r="C50" s="1032"/>
      <c r="D50" s="210"/>
      <c r="E50" s="562"/>
      <c r="F50" s="210"/>
      <c r="G50" s="562"/>
      <c r="H50" s="212"/>
      <c r="I50" s="213"/>
      <c r="J50" s="562"/>
      <c r="K50" s="341">
        <f t="shared" si="2"/>
        <v>0</v>
      </c>
      <c r="L50" s="342">
        <f>I50-F50</f>
        <v>0</v>
      </c>
      <c r="M50" s="554"/>
      <c r="N50" s="554"/>
      <c r="O50" s="554"/>
      <c r="P50" s="554"/>
      <c r="Q50" s="554"/>
    </row>
    <row r="51" spans="1:17" ht="12.95" customHeight="1" x14ac:dyDescent="0.2">
      <c r="A51" s="305" t="s">
        <v>77</v>
      </c>
      <c r="B51" s="1028" t="s">
        <v>375</v>
      </c>
      <c r="C51" s="1029"/>
      <c r="D51" s="1030"/>
      <c r="E51" s="562">
        <v>16597</v>
      </c>
      <c r="F51" s="1080"/>
      <c r="G51" s="562">
        <v>16529</v>
      </c>
      <c r="H51" s="1086"/>
      <c r="I51" s="1083"/>
      <c r="J51" s="562">
        <f>K17+K23</f>
        <v>30029</v>
      </c>
      <c r="K51" s="341">
        <f t="shared" si="2"/>
        <v>13500</v>
      </c>
      <c r="L51" s="1080"/>
      <c r="M51" s="554"/>
      <c r="N51" s="554"/>
      <c r="O51" s="554"/>
      <c r="P51" s="554"/>
      <c r="Q51" s="554"/>
    </row>
    <row r="52" spans="1:17" ht="12.95" customHeight="1" x14ac:dyDescent="0.2">
      <c r="A52" s="305" t="s">
        <v>78</v>
      </c>
      <c r="B52" s="1033" t="s">
        <v>428</v>
      </c>
      <c r="C52" s="1034"/>
      <c r="D52" s="1030"/>
      <c r="E52" s="562">
        <v>299684</v>
      </c>
      <c r="F52" s="1081"/>
      <c r="G52" s="562">
        <v>318000</v>
      </c>
      <c r="H52" s="1087"/>
      <c r="I52" s="1084"/>
      <c r="J52" s="562">
        <f>K18</f>
        <v>186000</v>
      </c>
      <c r="K52" s="341">
        <f t="shared" si="2"/>
        <v>-132000</v>
      </c>
      <c r="L52" s="1081"/>
      <c r="M52" s="554"/>
      <c r="N52" s="554"/>
      <c r="O52" s="554"/>
      <c r="P52" s="554"/>
      <c r="Q52" s="554"/>
    </row>
    <row r="53" spans="1:17" ht="12.95" customHeight="1" x14ac:dyDescent="0.2">
      <c r="A53" s="305" t="s">
        <v>79</v>
      </c>
      <c r="B53" s="1028" t="s">
        <v>376</v>
      </c>
      <c r="C53" s="1029"/>
      <c r="D53" s="1030"/>
      <c r="E53" s="562">
        <v>341371</v>
      </c>
      <c r="F53" s="1081"/>
      <c r="G53" s="562">
        <v>416814</v>
      </c>
      <c r="H53" s="1087"/>
      <c r="I53" s="1084"/>
      <c r="J53" s="562">
        <f>K19</f>
        <v>794340</v>
      </c>
      <c r="K53" s="341">
        <f t="shared" si="2"/>
        <v>377526</v>
      </c>
      <c r="L53" s="1081"/>
      <c r="M53" s="554"/>
      <c r="N53" s="554"/>
      <c r="O53" s="554"/>
      <c r="P53" s="554"/>
      <c r="Q53" s="554"/>
    </row>
    <row r="54" spans="1:17" ht="12.95" customHeight="1" x14ac:dyDescent="0.2">
      <c r="A54" s="305" t="s">
        <v>80</v>
      </c>
      <c r="B54" s="1028" t="s">
        <v>377</v>
      </c>
      <c r="C54" s="1029"/>
      <c r="D54" s="1030"/>
      <c r="E54" s="562"/>
      <c r="F54" s="1081"/>
      <c r="G54" s="562"/>
      <c r="H54" s="1087"/>
      <c r="I54" s="1084"/>
      <c r="J54" s="562"/>
      <c r="K54" s="341">
        <f t="shared" si="2"/>
        <v>0</v>
      </c>
      <c r="L54" s="1081"/>
      <c r="M54" s="554"/>
      <c r="N54" s="554"/>
      <c r="O54" s="554"/>
      <c r="P54" s="554"/>
      <c r="Q54" s="554"/>
    </row>
    <row r="55" spans="1:17" ht="12.95" customHeight="1" x14ac:dyDescent="0.2">
      <c r="A55" s="305" t="s">
        <v>81</v>
      </c>
      <c r="B55" s="626" t="s">
        <v>378</v>
      </c>
      <c r="C55" s="627"/>
      <c r="D55" s="1030"/>
      <c r="E55" s="562">
        <v>24750</v>
      </c>
      <c r="F55" s="1081"/>
      <c r="G55" s="562">
        <v>16000</v>
      </c>
      <c r="H55" s="1087"/>
      <c r="I55" s="1084"/>
      <c r="J55" s="562"/>
      <c r="K55" s="341">
        <f t="shared" si="2"/>
        <v>-16000</v>
      </c>
      <c r="L55" s="1081"/>
      <c r="M55" s="554"/>
      <c r="N55" s="554"/>
      <c r="O55" s="554"/>
      <c r="P55" s="554"/>
      <c r="Q55" s="554"/>
    </row>
    <row r="56" spans="1:17" ht="12.95" customHeight="1" x14ac:dyDescent="0.2">
      <c r="A56" s="305" t="s">
        <v>82</v>
      </c>
      <c r="B56" s="626" t="s">
        <v>379</v>
      </c>
      <c r="C56" s="627"/>
      <c r="D56" s="1030"/>
      <c r="E56" s="562"/>
      <c r="F56" s="1081"/>
      <c r="G56" s="562"/>
      <c r="H56" s="1087"/>
      <c r="I56" s="1084"/>
      <c r="J56" s="562">
        <f>K21</f>
        <v>1037</v>
      </c>
      <c r="K56" s="341">
        <f t="shared" si="2"/>
        <v>1037</v>
      </c>
      <c r="L56" s="1081"/>
      <c r="M56" s="554"/>
      <c r="N56" s="554"/>
      <c r="O56" s="554"/>
      <c r="P56" s="554"/>
      <c r="Q56" s="554"/>
    </row>
    <row r="57" spans="1:17" ht="12.95" customHeight="1" x14ac:dyDescent="0.2">
      <c r="A57" s="305" t="s">
        <v>83</v>
      </c>
      <c r="B57" s="1035" t="s">
        <v>399</v>
      </c>
      <c r="C57" s="1036"/>
      <c r="D57" s="1030"/>
      <c r="E57" s="562">
        <v>500</v>
      </c>
      <c r="F57" s="1081"/>
      <c r="G57" s="562">
        <v>500</v>
      </c>
      <c r="H57" s="1087"/>
      <c r="I57" s="1084"/>
      <c r="J57" s="562">
        <f>K20</f>
        <v>28875</v>
      </c>
      <c r="K57" s="341">
        <f t="shared" si="2"/>
        <v>28375</v>
      </c>
      <c r="L57" s="1081"/>
      <c r="M57" s="554"/>
      <c r="N57" s="554"/>
      <c r="O57" s="554"/>
      <c r="P57" s="554"/>
      <c r="Q57" s="554"/>
    </row>
    <row r="58" spans="1:17" ht="12.95" customHeight="1" x14ac:dyDescent="0.2">
      <c r="A58" s="305" t="s">
        <v>146</v>
      </c>
      <c r="B58" s="1035"/>
      <c r="C58" s="1036"/>
      <c r="D58" s="1030"/>
      <c r="E58" s="562"/>
      <c r="F58" s="1081"/>
      <c r="G58" s="562"/>
      <c r="H58" s="1087"/>
      <c r="I58" s="1084"/>
      <c r="J58" s="562"/>
      <c r="K58" s="341">
        <f t="shared" si="2"/>
        <v>0</v>
      </c>
      <c r="L58" s="1081"/>
      <c r="M58" s="554"/>
      <c r="N58" s="554"/>
      <c r="O58" s="554"/>
      <c r="P58" s="554"/>
      <c r="Q58" s="554"/>
    </row>
    <row r="59" spans="1:17" ht="12.95" customHeight="1" x14ac:dyDescent="0.2">
      <c r="A59" s="305" t="s">
        <v>147</v>
      </c>
      <c r="B59" s="1020"/>
      <c r="C59" s="1021"/>
      <c r="D59" s="1030"/>
      <c r="E59" s="562"/>
      <c r="F59" s="1082"/>
      <c r="G59" s="562"/>
      <c r="H59" s="1088"/>
      <c r="I59" s="1085"/>
      <c r="J59" s="209"/>
      <c r="K59" s="341">
        <f t="shared" si="2"/>
        <v>0</v>
      </c>
      <c r="L59" s="1082"/>
      <c r="M59" s="554"/>
      <c r="N59" s="554"/>
      <c r="O59" s="554"/>
      <c r="P59" s="554"/>
      <c r="Q59" s="554"/>
    </row>
    <row r="60" spans="1:17" ht="12.95" customHeight="1" x14ac:dyDescent="0.2">
      <c r="A60" s="1017" t="s">
        <v>0</v>
      </c>
      <c r="B60" s="1018"/>
      <c r="C60" s="1019"/>
      <c r="D60" s="343">
        <f>SUM(D49:D50)</f>
        <v>42</v>
      </c>
      <c r="E60" s="343">
        <f>SUM(E48:E59)</f>
        <v>2355577</v>
      </c>
      <c r="F60" s="343">
        <f>SUM(F49:F50)</f>
        <v>42</v>
      </c>
      <c r="G60" s="343">
        <f>SUM(G48:G59)</f>
        <v>2415855</v>
      </c>
      <c r="H60" s="344">
        <f t="shared" ref="H60" si="3">SUM(H49:H50)</f>
        <v>42</v>
      </c>
      <c r="I60" s="345">
        <v>41</v>
      </c>
      <c r="J60" s="346">
        <f>SUM(J48:J59)</f>
        <v>3324109</v>
      </c>
      <c r="K60" s="341">
        <f t="shared" si="2"/>
        <v>908254</v>
      </c>
      <c r="L60" s="343">
        <f>SUM(L49:L50)</f>
        <v>0</v>
      </c>
      <c r="M60" s="554"/>
      <c r="N60" s="554"/>
      <c r="O60" s="554"/>
      <c r="P60" s="554"/>
      <c r="Q60" s="554"/>
    </row>
    <row r="61" spans="1:17" ht="9" customHeight="1" x14ac:dyDescent="0.2">
      <c r="A61" s="16" t="s">
        <v>148</v>
      </c>
      <c r="B61" s="16"/>
      <c r="M61" s="554"/>
      <c r="N61" s="554"/>
      <c r="O61" s="554"/>
      <c r="P61" s="554"/>
      <c r="Q61" s="554"/>
    </row>
  </sheetData>
  <mergeCells count="75">
    <mergeCell ref="A7:E7"/>
    <mergeCell ref="G7:L8"/>
    <mergeCell ref="A8:E8"/>
    <mergeCell ref="A1:F1"/>
    <mergeCell ref="G1:L1"/>
    <mergeCell ref="A2:F2"/>
    <mergeCell ref="G2:L2"/>
    <mergeCell ref="A3:F3"/>
    <mergeCell ref="G3:L3"/>
    <mergeCell ref="A4:L4"/>
    <mergeCell ref="A5:E5"/>
    <mergeCell ref="G5:K5"/>
    <mergeCell ref="A6:E6"/>
    <mergeCell ref="G6:K6"/>
    <mergeCell ref="C20:E20"/>
    <mergeCell ref="A9:L9"/>
    <mergeCell ref="C10:E10"/>
    <mergeCell ref="C11:E11"/>
    <mergeCell ref="C12:E12"/>
    <mergeCell ref="C13:E13"/>
    <mergeCell ref="C14:E14"/>
    <mergeCell ref="A15:L15"/>
    <mergeCell ref="C16:E16"/>
    <mergeCell ref="C17:E17"/>
    <mergeCell ref="C18:E18"/>
    <mergeCell ref="C19:E19"/>
    <mergeCell ref="C32:E32"/>
    <mergeCell ref="C21:E21"/>
    <mergeCell ref="C22:E22"/>
    <mergeCell ref="C23:E23"/>
    <mergeCell ref="C24:E24"/>
    <mergeCell ref="C25:E25"/>
    <mergeCell ref="C26:E26"/>
    <mergeCell ref="C27:E27"/>
    <mergeCell ref="C28:E28"/>
    <mergeCell ref="C29:E29"/>
    <mergeCell ref="C30:E30"/>
    <mergeCell ref="C31:E31"/>
    <mergeCell ref="C33:E33"/>
    <mergeCell ref="C34:E34"/>
    <mergeCell ref="C35:E35"/>
    <mergeCell ref="C36:E36"/>
    <mergeCell ref="A37:E37"/>
    <mergeCell ref="B45:C45"/>
    <mergeCell ref="G38:J41"/>
    <mergeCell ref="L38:L41"/>
    <mergeCell ref="C39:E39"/>
    <mergeCell ref="C40:E40"/>
    <mergeCell ref="C41:E41"/>
    <mergeCell ref="A42:L42"/>
    <mergeCell ref="F37:F41"/>
    <mergeCell ref="C38:E38"/>
    <mergeCell ref="B43:C43"/>
    <mergeCell ref="D43:E43"/>
    <mergeCell ref="F43:H43"/>
    <mergeCell ref="I43:J43"/>
    <mergeCell ref="B44:C44"/>
    <mergeCell ref="B46:C46"/>
    <mergeCell ref="B47:C47"/>
    <mergeCell ref="B48:C48"/>
    <mergeCell ref="B49:C49"/>
    <mergeCell ref="B50:C50"/>
    <mergeCell ref="L51:L59"/>
    <mergeCell ref="B52:C52"/>
    <mergeCell ref="B53:C53"/>
    <mergeCell ref="B54:C54"/>
    <mergeCell ref="B57:C57"/>
    <mergeCell ref="B58:C58"/>
    <mergeCell ref="B51:C51"/>
    <mergeCell ref="B59:C59"/>
    <mergeCell ref="A60:C60"/>
    <mergeCell ref="D51:D59"/>
    <mergeCell ref="F51:F59"/>
    <mergeCell ref="H51:H59"/>
    <mergeCell ref="I51:I59"/>
  </mergeCells>
  <printOptions horizontalCentered="1"/>
  <pageMargins left="0.35" right="0.35" top="0.35" bottom="0.35" header="0" footer="0"/>
  <pageSetup scale="94"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53C2-5CE9-4149-A026-DAB6BD422EDC}">
  <sheetPr transitionEntry="1">
    <tabColor rgb="FF00B0F0"/>
    <pageSetUpPr fitToPage="1"/>
  </sheetPr>
  <dimension ref="A1:L62"/>
  <sheetViews>
    <sheetView showZeros="0" zoomScale="110" zoomScaleNormal="110" zoomScaleSheetLayoutView="100" workbookViewId="0">
      <selection activeCell="F19" sqref="F19"/>
    </sheetView>
  </sheetViews>
  <sheetFormatPr defaultRowHeight="12.75" x14ac:dyDescent="0.2"/>
  <cols>
    <col min="1" max="1" width="4.7109375" style="518" customWidth="1"/>
    <col min="2" max="2" width="30.7109375" style="518" customWidth="1"/>
    <col min="3" max="6" width="13.28515625" style="518" customWidth="1"/>
    <col min="7" max="7" width="12.7109375" style="518" customWidth="1"/>
    <col min="8" max="16384" width="9.140625" style="518"/>
  </cols>
  <sheetData>
    <row r="1" spans="1:12" ht="15.75" x14ac:dyDescent="0.25">
      <c r="A1" s="842" t="s">
        <v>1</v>
      </c>
      <c r="B1" s="842"/>
      <c r="C1" s="842"/>
      <c r="D1" s="842" t="s">
        <v>149</v>
      </c>
      <c r="E1" s="842"/>
      <c r="F1" s="842"/>
      <c r="G1" s="842"/>
      <c r="H1" s="554"/>
      <c r="I1" s="554"/>
      <c r="J1" s="554"/>
      <c r="K1" s="554"/>
      <c r="L1" s="554"/>
    </row>
    <row r="2" spans="1:12" ht="15.75" x14ac:dyDescent="0.25">
      <c r="A2" s="843"/>
      <c r="B2" s="843"/>
      <c r="C2" s="843"/>
      <c r="D2" s="843" t="s">
        <v>150</v>
      </c>
      <c r="E2" s="843"/>
      <c r="F2" s="843"/>
      <c r="G2" s="843"/>
      <c r="H2" s="554"/>
      <c r="I2" s="554"/>
      <c r="J2" s="554"/>
      <c r="K2" s="554"/>
      <c r="L2" s="554"/>
    </row>
    <row r="3" spans="1:12" ht="15.75" x14ac:dyDescent="0.25">
      <c r="A3" s="844" t="s">
        <v>455</v>
      </c>
      <c r="B3" s="845"/>
      <c r="C3" s="845"/>
      <c r="D3" s="845" t="s">
        <v>388</v>
      </c>
      <c r="E3" s="845"/>
      <c r="F3" s="845"/>
      <c r="G3" s="845"/>
      <c r="H3" s="554"/>
      <c r="I3" s="554"/>
      <c r="J3" s="554"/>
      <c r="K3" s="554"/>
      <c r="L3" s="554"/>
    </row>
    <row r="4" spans="1:12" ht="4.5" customHeight="1" x14ac:dyDescent="0.2">
      <c r="A4" s="838"/>
      <c r="B4" s="839"/>
      <c r="C4" s="839"/>
      <c r="D4" s="839"/>
      <c r="E4" s="839"/>
      <c r="F4" s="839"/>
      <c r="G4" s="840"/>
      <c r="H4" s="554"/>
      <c r="I4" s="554"/>
      <c r="J4" s="554"/>
      <c r="K4" s="554"/>
      <c r="L4" s="554"/>
    </row>
    <row r="5" spans="1:12" ht="9.75" customHeight="1" x14ac:dyDescent="0.2">
      <c r="A5" s="841" t="s">
        <v>6</v>
      </c>
      <c r="B5" s="841"/>
      <c r="C5" s="611" t="s">
        <v>7</v>
      </c>
      <c r="D5" s="841" t="s">
        <v>9</v>
      </c>
      <c r="E5" s="841"/>
      <c r="F5" s="841"/>
      <c r="G5" s="526" t="s">
        <v>7</v>
      </c>
      <c r="H5" s="554"/>
      <c r="I5" s="554"/>
      <c r="J5" s="554"/>
      <c r="K5" s="554"/>
      <c r="L5" s="554"/>
    </row>
    <row r="6" spans="1:12" ht="15" customHeight="1" x14ac:dyDescent="0.2">
      <c r="A6" s="1008" t="s">
        <v>597</v>
      </c>
      <c r="B6" s="1009"/>
      <c r="C6" s="555" t="s">
        <v>499</v>
      </c>
      <c r="D6" s="1010" t="s">
        <v>678</v>
      </c>
      <c r="E6" s="1011"/>
      <c r="F6" s="1012"/>
      <c r="G6" s="555" t="s">
        <v>611</v>
      </c>
      <c r="H6" s="554"/>
      <c r="I6" s="554"/>
      <c r="J6" s="554"/>
      <c r="K6" s="554"/>
      <c r="L6" s="554"/>
    </row>
    <row r="7" spans="1:12" ht="9.75" customHeight="1" x14ac:dyDescent="0.2">
      <c r="A7" s="1001" t="s">
        <v>8</v>
      </c>
      <c r="B7" s="1001"/>
      <c r="C7" s="621" t="s">
        <v>7</v>
      </c>
      <c r="D7" s="1002"/>
      <c r="E7" s="1003"/>
      <c r="F7" s="1003"/>
      <c r="G7" s="1004"/>
      <c r="H7" s="554"/>
      <c r="I7" s="554"/>
      <c r="J7" s="554"/>
      <c r="K7" s="554"/>
      <c r="L7" s="554"/>
    </row>
    <row r="8" spans="1:12" ht="15" customHeight="1" x14ac:dyDescent="0.2">
      <c r="A8" s="1008" t="s">
        <v>554</v>
      </c>
      <c r="B8" s="1009"/>
      <c r="C8" s="555" t="s">
        <v>406</v>
      </c>
      <c r="D8" s="1005"/>
      <c r="E8" s="1006"/>
      <c r="F8" s="1006"/>
      <c r="G8" s="1007"/>
      <c r="H8" s="554"/>
      <c r="I8" s="554"/>
      <c r="J8" s="554"/>
      <c r="K8" s="554"/>
      <c r="L8" s="554"/>
    </row>
    <row r="9" spans="1:12" ht="4.5" customHeight="1" x14ac:dyDescent="0.2">
      <c r="A9" s="998"/>
      <c r="B9" s="999"/>
      <c r="C9" s="999"/>
      <c r="D9" s="999"/>
      <c r="E9" s="999"/>
      <c r="F9" s="999"/>
      <c r="G9" s="1000"/>
      <c r="H9" s="554"/>
      <c r="I9" s="554"/>
      <c r="J9" s="554"/>
      <c r="K9" s="554"/>
      <c r="L9" s="554"/>
    </row>
    <row r="10" spans="1:12" ht="11.25" customHeight="1" x14ac:dyDescent="0.2">
      <c r="A10" s="522"/>
      <c r="B10" s="522"/>
      <c r="C10" s="269" t="s">
        <v>448</v>
      </c>
      <c r="D10" s="269" t="s">
        <v>451</v>
      </c>
      <c r="E10" s="574" t="s">
        <v>451</v>
      </c>
      <c r="F10" s="271" t="s">
        <v>456</v>
      </c>
      <c r="G10" s="618" t="s">
        <v>24</v>
      </c>
      <c r="H10" s="554"/>
      <c r="I10" s="554"/>
      <c r="J10" s="554"/>
      <c r="K10" s="554"/>
      <c r="L10" s="554"/>
    </row>
    <row r="11" spans="1:12" ht="11.25" customHeight="1" x14ac:dyDescent="0.2">
      <c r="A11" s="519" t="s">
        <v>2</v>
      </c>
      <c r="B11" s="519" t="s">
        <v>30</v>
      </c>
      <c r="C11" s="519" t="s">
        <v>3</v>
      </c>
      <c r="D11" s="519" t="s">
        <v>25</v>
      </c>
      <c r="E11" s="617" t="s">
        <v>26</v>
      </c>
      <c r="F11" s="524" t="s">
        <v>49</v>
      </c>
      <c r="G11" s="618" t="s">
        <v>28</v>
      </c>
      <c r="H11" s="554"/>
      <c r="I11" s="554"/>
      <c r="J11" s="554"/>
      <c r="K11" s="554"/>
      <c r="L11" s="554"/>
    </row>
    <row r="12" spans="1:12" ht="11.25" customHeight="1" x14ac:dyDescent="0.2">
      <c r="A12" s="522"/>
      <c r="B12" s="522"/>
      <c r="C12" s="519" t="s">
        <v>31</v>
      </c>
      <c r="D12" s="519" t="s">
        <v>94</v>
      </c>
      <c r="E12" s="617" t="s">
        <v>31</v>
      </c>
      <c r="F12" s="524" t="s">
        <v>66</v>
      </c>
      <c r="G12" s="618" t="s">
        <v>33</v>
      </c>
      <c r="H12" s="554"/>
      <c r="I12" s="554"/>
      <c r="J12" s="554"/>
      <c r="K12" s="554"/>
      <c r="L12" s="554"/>
    </row>
    <row r="13" spans="1:12" ht="11.25" customHeight="1" x14ac:dyDescent="0.2">
      <c r="A13" s="520" t="s">
        <v>11</v>
      </c>
      <c r="B13" s="520" t="s">
        <v>12</v>
      </c>
      <c r="C13" s="520" t="s">
        <v>13</v>
      </c>
      <c r="D13" s="520" t="s">
        <v>14</v>
      </c>
      <c r="E13" s="619" t="s">
        <v>15</v>
      </c>
      <c r="F13" s="531" t="s">
        <v>16</v>
      </c>
      <c r="G13" s="620" t="s">
        <v>17</v>
      </c>
      <c r="H13" s="554"/>
      <c r="I13" s="554"/>
      <c r="J13" s="554"/>
      <c r="K13" s="554"/>
      <c r="L13" s="554"/>
    </row>
    <row r="14" spans="1:12" ht="12" customHeight="1" x14ac:dyDescent="0.2">
      <c r="A14" s="998" t="s">
        <v>151</v>
      </c>
      <c r="B14" s="999"/>
      <c r="C14" s="999"/>
      <c r="D14" s="999"/>
      <c r="E14" s="999"/>
      <c r="F14" s="999"/>
      <c r="G14" s="1000"/>
      <c r="H14" s="554"/>
      <c r="I14" s="554"/>
      <c r="J14" s="554"/>
      <c r="K14" s="554"/>
      <c r="L14" s="554"/>
    </row>
    <row r="15" spans="1:12" ht="12" customHeight="1" x14ac:dyDescent="0.2">
      <c r="A15" s="545" t="s">
        <v>152</v>
      </c>
      <c r="B15" s="546" t="s">
        <v>153</v>
      </c>
      <c r="C15" s="556"/>
      <c r="D15" s="668"/>
      <c r="E15" s="668"/>
      <c r="F15" s="668"/>
      <c r="G15" s="530">
        <f t="shared" ref="G15:G60" si="0">+F15-E15</f>
        <v>0</v>
      </c>
      <c r="H15" s="554"/>
      <c r="I15" s="554"/>
      <c r="J15" s="554"/>
      <c r="K15" s="554"/>
      <c r="L15" s="554"/>
    </row>
    <row r="16" spans="1:12" ht="12" customHeight="1" x14ac:dyDescent="0.2">
      <c r="A16" s="545" t="s">
        <v>154</v>
      </c>
      <c r="B16" s="546" t="s">
        <v>155</v>
      </c>
      <c r="C16" s="556"/>
      <c r="D16" s="669"/>
      <c r="E16" s="669"/>
      <c r="F16" s="669"/>
      <c r="G16" s="530">
        <f t="shared" si="0"/>
        <v>0</v>
      </c>
      <c r="H16" s="554"/>
      <c r="I16" s="554"/>
      <c r="J16" s="554"/>
      <c r="K16" s="554"/>
      <c r="L16" s="554"/>
    </row>
    <row r="17" spans="1:12" ht="12" customHeight="1" x14ac:dyDescent="0.2">
      <c r="A17" s="545" t="s">
        <v>156</v>
      </c>
      <c r="B17" s="546" t="s">
        <v>157</v>
      </c>
      <c r="C17" s="556"/>
      <c r="D17" s="668"/>
      <c r="E17" s="668"/>
      <c r="F17" s="668"/>
      <c r="G17" s="530">
        <f t="shared" si="0"/>
        <v>0</v>
      </c>
      <c r="H17" s="554"/>
      <c r="I17" s="554"/>
      <c r="J17" s="554"/>
      <c r="K17" s="554"/>
      <c r="L17" s="554"/>
    </row>
    <row r="18" spans="1:12" ht="12" customHeight="1" x14ac:dyDescent="0.2">
      <c r="A18" s="545" t="s">
        <v>158</v>
      </c>
      <c r="B18" s="546" t="s">
        <v>159</v>
      </c>
      <c r="C18" s="668">
        <v>77200</v>
      </c>
      <c r="D18" s="668">
        <v>77200</v>
      </c>
      <c r="E18" s="668"/>
      <c r="F18" s="668"/>
      <c r="G18" s="530">
        <f t="shared" si="0"/>
        <v>0</v>
      </c>
      <c r="H18" s="554"/>
      <c r="I18" s="554"/>
      <c r="J18" s="554"/>
      <c r="K18" s="554"/>
      <c r="L18" s="554"/>
    </row>
    <row r="19" spans="1:12" ht="12" customHeight="1" x14ac:dyDescent="0.2">
      <c r="A19" s="545" t="s">
        <v>160</v>
      </c>
      <c r="B19" s="546" t="s">
        <v>161</v>
      </c>
      <c r="C19" s="668">
        <v>150000</v>
      </c>
      <c r="D19" s="668">
        <v>150000</v>
      </c>
      <c r="E19" s="668">
        <v>1000000</v>
      </c>
      <c r="F19" s="668">
        <v>1000000</v>
      </c>
      <c r="G19" s="530">
        <f t="shared" si="0"/>
        <v>0</v>
      </c>
      <c r="H19" s="554"/>
      <c r="I19" s="554"/>
      <c r="J19" s="554"/>
      <c r="K19" s="554"/>
      <c r="L19" s="554"/>
    </row>
    <row r="20" spans="1:12" ht="12" customHeight="1" x14ac:dyDescent="0.2">
      <c r="A20" s="545" t="s">
        <v>162</v>
      </c>
      <c r="B20" s="546" t="s">
        <v>163</v>
      </c>
      <c r="C20" s="668"/>
      <c r="D20" s="668"/>
      <c r="E20" s="668"/>
      <c r="F20" s="668"/>
      <c r="G20" s="530">
        <f t="shared" si="0"/>
        <v>0</v>
      </c>
      <c r="H20" s="554"/>
      <c r="I20" s="554"/>
      <c r="J20" s="554"/>
      <c r="K20" s="554"/>
      <c r="L20" s="554"/>
    </row>
    <row r="21" spans="1:12" ht="12" customHeight="1" x14ac:dyDescent="0.2">
      <c r="A21" s="545" t="s">
        <v>164</v>
      </c>
      <c r="B21" s="546" t="s">
        <v>165</v>
      </c>
      <c r="C21" s="668"/>
      <c r="D21" s="668"/>
      <c r="E21" s="668"/>
      <c r="F21" s="668"/>
      <c r="G21" s="530">
        <f t="shared" si="0"/>
        <v>0</v>
      </c>
      <c r="H21" s="554"/>
      <c r="I21" s="554"/>
      <c r="J21" s="554"/>
      <c r="K21" s="554"/>
      <c r="L21" s="554"/>
    </row>
    <row r="22" spans="1:12" ht="12" customHeight="1" x14ac:dyDescent="0.2">
      <c r="A22" s="545" t="s">
        <v>166</v>
      </c>
      <c r="B22" s="546" t="s">
        <v>167</v>
      </c>
      <c r="C22" s="668"/>
      <c r="D22" s="668"/>
      <c r="E22" s="668"/>
      <c r="F22" s="668"/>
      <c r="G22" s="530">
        <f t="shared" si="0"/>
        <v>0</v>
      </c>
      <c r="H22" s="554"/>
      <c r="I22" s="554"/>
      <c r="J22" s="554"/>
      <c r="K22" s="554"/>
      <c r="L22" s="554"/>
    </row>
    <row r="23" spans="1:12" ht="12" customHeight="1" x14ac:dyDescent="0.2">
      <c r="A23" s="545" t="s">
        <v>168</v>
      </c>
      <c r="B23" s="546" t="s">
        <v>169</v>
      </c>
      <c r="C23" s="668"/>
      <c r="D23" s="668"/>
      <c r="E23" s="668"/>
      <c r="F23" s="668"/>
      <c r="G23" s="530">
        <f t="shared" si="0"/>
        <v>0</v>
      </c>
      <c r="H23" s="554"/>
      <c r="I23" s="554"/>
      <c r="J23" s="554"/>
      <c r="K23" s="554"/>
      <c r="L23" s="554"/>
    </row>
    <row r="24" spans="1:12" ht="12" customHeight="1" x14ac:dyDescent="0.2">
      <c r="A24" s="545" t="s">
        <v>170</v>
      </c>
      <c r="B24" s="546" t="s">
        <v>171</v>
      </c>
      <c r="C24" s="668"/>
      <c r="D24" s="668"/>
      <c r="E24" s="668"/>
      <c r="F24" s="668"/>
      <c r="G24" s="530">
        <f t="shared" si="0"/>
        <v>0</v>
      </c>
      <c r="H24" s="554"/>
      <c r="I24" s="554"/>
      <c r="J24" s="554"/>
      <c r="K24" s="554"/>
      <c r="L24" s="554"/>
    </row>
    <row r="25" spans="1:12" ht="12" customHeight="1" x14ac:dyDescent="0.2">
      <c r="A25" s="545" t="s">
        <v>172</v>
      </c>
      <c r="B25" s="546" t="s">
        <v>173</v>
      </c>
      <c r="C25" s="668"/>
      <c r="D25" s="668"/>
      <c r="E25" s="668"/>
      <c r="F25" s="668"/>
      <c r="G25" s="530">
        <f t="shared" si="0"/>
        <v>0</v>
      </c>
      <c r="H25" s="554"/>
      <c r="I25" s="554"/>
      <c r="J25" s="554"/>
      <c r="K25" s="554"/>
      <c r="L25" s="554"/>
    </row>
    <row r="26" spans="1:12" ht="12" customHeight="1" x14ac:dyDescent="0.2">
      <c r="A26" s="545" t="s">
        <v>174</v>
      </c>
      <c r="B26" s="546" t="s">
        <v>175</v>
      </c>
      <c r="C26" s="668"/>
      <c r="D26" s="668"/>
      <c r="E26" s="668"/>
      <c r="F26" s="668"/>
      <c r="G26" s="530">
        <f t="shared" si="0"/>
        <v>0</v>
      </c>
      <c r="H26" s="554"/>
      <c r="I26" s="554"/>
      <c r="J26" s="554"/>
      <c r="K26" s="554"/>
      <c r="L26" s="554"/>
    </row>
    <row r="27" spans="1:12" ht="12" customHeight="1" x14ac:dyDescent="0.2">
      <c r="A27" s="545" t="s">
        <v>176</v>
      </c>
      <c r="B27" s="546" t="s">
        <v>177</v>
      </c>
      <c r="C27" s="668"/>
      <c r="D27" s="668"/>
      <c r="E27" s="668"/>
      <c r="F27" s="668"/>
      <c r="G27" s="530">
        <f t="shared" si="0"/>
        <v>0</v>
      </c>
      <c r="H27" s="554"/>
      <c r="I27" s="554"/>
      <c r="J27" s="554"/>
      <c r="K27" s="554"/>
      <c r="L27" s="554"/>
    </row>
    <row r="28" spans="1:12" ht="12" customHeight="1" x14ac:dyDescent="0.2">
      <c r="A28" s="545" t="s">
        <v>178</v>
      </c>
      <c r="B28" s="546" t="s">
        <v>179</v>
      </c>
      <c r="C28" s="668"/>
      <c r="D28" s="668"/>
      <c r="E28" s="668"/>
      <c r="F28" s="668"/>
      <c r="G28" s="530">
        <f t="shared" si="0"/>
        <v>0</v>
      </c>
      <c r="H28" s="554"/>
      <c r="I28" s="554"/>
      <c r="J28" s="554"/>
      <c r="K28" s="554"/>
      <c r="L28" s="554"/>
    </row>
    <row r="29" spans="1:12" ht="12" customHeight="1" x14ac:dyDescent="0.2">
      <c r="A29" s="545" t="s">
        <v>180</v>
      </c>
      <c r="B29" s="546" t="s">
        <v>181</v>
      </c>
      <c r="C29" s="668">
        <v>2646079</v>
      </c>
      <c r="D29" s="668">
        <v>2857470</v>
      </c>
      <c r="E29" s="556">
        <f>2857470+422334+211870</f>
        <v>3491674</v>
      </c>
      <c r="F29" s="556">
        <f>2857470+422334+608380</f>
        <v>3888184</v>
      </c>
      <c r="G29" s="530">
        <f t="shared" si="0"/>
        <v>396510</v>
      </c>
      <c r="H29" s="554"/>
      <c r="I29" s="554"/>
      <c r="J29" s="554"/>
      <c r="K29" s="554"/>
      <c r="L29" s="554"/>
    </row>
    <row r="30" spans="1:12" ht="12" customHeight="1" x14ac:dyDescent="0.2">
      <c r="A30" s="545" t="s">
        <v>182</v>
      </c>
      <c r="B30" s="546" t="s">
        <v>183</v>
      </c>
      <c r="C30" s="668">
        <v>265000</v>
      </c>
      <c r="D30" s="668">
        <v>267650</v>
      </c>
      <c r="E30" s="556">
        <v>267650</v>
      </c>
      <c r="F30" s="556">
        <v>267650</v>
      </c>
      <c r="G30" s="530">
        <f t="shared" si="0"/>
        <v>0</v>
      </c>
      <c r="H30" s="554"/>
      <c r="I30" s="554"/>
      <c r="J30" s="554"/>
      <c r="K30" s="554"/>
      <c r="L30" s="554"/>
    </row>
    <row r="31" spans="1:12" ht="12" customHeight="1" x14ac:dyDescent="0.2">
      <c r="A31" s="545" t="s">
        <v>184</v>
      </c>
      <c r="B31" s="546" t="s">
        <v>185</v>
      </c>
      <c r="C31" s="668" t="s">
        <v>498</v>
      </c>
      <c r="D31" s="668"/>
      <c r="E31" s="668"/>
      <c r="F31" s="668"/>
      <c r="G31" s="530">
        <f t="shared" si="0"/>
        <v>0</v>
      </c>
      <c r="H31" s="554"/>
      <c r="I31" s="554"/>
      <c r="J31" s="554"/>
      <c r="K31" s="554"/>
      <c r="L31" s="554"/>
    </row>
    <row r="32" spans="1:12" ht="12" customHeight="1" x14ac:dyDescent="0.2">
      <c r="A32" s="545" t="s">
        <v>186</v>
      </c>
      <c r="B32" s="551" t="s">
        <v>187</v>
      </c>
      <c r="C32" s="668"/>
      <c r="D32" s="668"/>
      <c r="E32" s="668"/>
      <c r="F32" s="668"/>
      <c r="G32" s="530">
        <f t="shared" si="0"/>
        <v>0</v>
      </c>
      <c r="H32" s="554"/>
      <c r="I32" s="554"/>
      <c r="J32" s="554"/>
      <c r="K32" s="554"/>
      <c r="L32" s="554"/>
    </row>
    <row r="33" spans="1:12" ht="12" customHeight="1" x14ac:dyDescent="0.2">
      <c r="A33" s="545" t="s">
        <v>188</v>
      </c>
      <c r="B33" s="551" t="s">
        <v>380</v>
      </c>
      <c r="C33" s="668" t="s">
        <v>679</v>
      </c>
      <c r="D33" s="668" t="s">
        <v>679</v>
      </c>
      <c r="E33" s="668" t="s">
        <v>679</v>
      </c>
      <c r="F33" s="668" t="s">
        <v>679</v>
      </c>
      <c r="G33" s="530"/>
      <c r="H33" s="554"/>
      <c r="I33" s="554"/>
      <c r="J33" s="554"/>
      <c r="K33" s="554"/>
      <c r="L33" s="554"/>
    </row>
    <row r="34" spans="1:12" ht="12" customHeight="1" x14ac:dyDescent="0.2">
      <c r="A34" s="545" t="s">
        <v>189</v>
      </c>
      <c r="B34" s="546" t="s">
        <v>190</v>
      </c>
      <c r="C34" s="668"/>
      <c r="D34" s="668"/>
      <c r="E34" s="668"/>
      <c r="F34" s="668"/>
      <c r="G34" s="530">
        <f t="shared" si="0"/>
        <v>0</v>
      </c>
      <c r="H34" s="554"/>
      <c r="I34" s="554"/>
      <c r="J34" s="554"/>
      <c r="K34" s="554"/>
      <c r="L34" s="554"/>
    </row>
    <row r="35" spans="1:12" ht="12" customHeight="1" x14ac:dyDescent="0.2">
      <c r="A35" s="545" t="s">
        <v>191</v>
      </c>
      <c r="B35" s="546" t="s">
        <v>192</v>
      </c>
      <c r="C35" s="668">
        <v>3140</v>
      </c>
      <c r="D35" s="668">
        <v>35140</v>
      </c>
      <c r="E35" s="668">
        <v>35140</v>
      </c>
      <c r="F35" s="668">
        <v>35140</v>
      </c>
      <c r="G35" s="530">
        <f t="shared" si="0"/>
        <v>0</v>
      </c>
      <c r="H35" s="554"/>
      <c r="I35" s="554"/>
      <c r="J35" s="554"/>
      <c r="K35" s="554"/>
      <c r="L35" s="554"/>
    </row>
    <row r="36" spans="1:12" ht="12" customHeight="1" x14ac:dyDescent="0.2">
      <c r="A36" s="545" t="s">
        <v>193</v>
      </c>
      <c r="B36" s="546" t="s">
        <v>194</v>
      </c>
      <c r="C36" s="668"/>
      <c r="D36" s="668"/>
      <c r="E36" s="668"/>
      <c r="F36" s="668"/>
      <c r="G36" s="530">
        <f t="shared" si="0"/>
        <v>0</v>
      </c>
      <c r="H36" s="554"/>
      <c r="I36" s="554"/>
      <c r="J36" s="554"/>
      <c r="K36" s="554"/>
      <c r="L36" s="554"/>
    </row>
    <row r="37" spans="1:12" ht="12" customHeight="1" x14ac:dyDescent="0.2">
      <c r="A37" s="545" t="s">
        <v>195</v>
      </c>
      <c r="B37" s="546" t="s">
        <v>196</v>
      </c>
      <c r="C37" s="668"/>
      <c r="D37" s="668"/>
      <c r="E37" s="668"/>
      <c r="F37" s="668"/>
      <c r="G37" s="530">
        <f t="shared" si="0"/>
        <v>0</v>
      </c>
      <c r="H37" s="554"/>
      <c r="I37" s="554"/>
      <c r="J37" s="554"/>
      <c r="K37" s="554"/>
      <c r="L37" s="554"/>
    </row>
    <row r="38" spans="1:12" ht="12" customHeight="1" x14ac:dyDescent="0.2">
      <c r="A38" s="545" t="s">
        <v>197</v>
      </c>
      <c r="B38" s="546" t="s">
        <v>198</v>
      </c>
      <c r="C38" s="668"/>
      <c r="D38" s="668"/>
      <c r="E38" s="668"/>
      <c r="F38" s="668"/>
      <c r="G38" s="530">
        <f t="shared" si="0"/>
        <v>0</v>
      </c>
      <c r="H38" s="554"/>
      <c r="I38" s="554"/>
      <c r="J38" s="554"/>
      <c r="K38" s="554"/>
      <c r="L38" s="554"/>
    </row>
    <row r="39" spans="1:12" ht="12" customHeight="1" x14ac:dyDescent="0.2">
      <c r="A39" s="545" t="s">
        <v>199</v>
      </c>
      <c r="B39" s="546" t="s">
        <v>200</v>
      </c>
      <c r="C39" s="668">
        <v>1382850</v>
      </c>
      <c r="D39" s="668">
        <v>1382850</v>
      </c>
      <c r="E39" s="668">
        <f>1382850+1513200+49610</f>
        <v>2945660</v>
      </c>
      <c r="F39" s="668">
        <f>1382850+1513200+334137+49610</f>
        <v>3279797</v>
      </c>
      <c r="G39" s="530">
        <f t="shared" si="0"/>
        <v>334137</v>
      </c>
      <c r="H39" s="554"/>
      <c r="I39" s="554"/>
      <c r="J39" s="554"/>
      <c r="K39" s="554"/>
      <c r="L39" s="554"/>
    </row>
    <row r="40" spans="1:12" ht="12" customHeight="1" x14ac:dyDescent="0.2">
      <c r="A40" s="545" t="s">
        <v>201</v>
      </c>
      <c r="B40" s="546" t="s">
        <v>202</v>
      </c>
      <c r="C40" s="668"/>
      <c r="D40" s="668"/>
      <c r="E40" s="668"/>
      <c r="F40" s="668"/>
      <c r="G40" s="530">
        <f t="shared" si="0"/>
        <v>0</v>
      </c>
      <c r="H40" s="554"/>
      <c r="I40" s="554"/>
      <c r="J40" s="554"/>
      <c r="K40" s="554"/>
      <c r="L40" s="554"/>
    </row>
    <row r="41" spans="1:12" ht="12" customHeight="1" x14ac:dyDescent="0.2">
      <c r="A41" s="545" t="s">
        <v>203</v>
      </c>
      <c r="B41" s="546" t="s">
        <v>204</v>
      </c>
      <c r="C41" s="668"/>
      <c r="D41" s="668"/>
      <c r="E41" s="668"/>
      <c r="F41" s="668"/>
      <c r="G41" s="530">
        <f t="shared" si="0"/>
        <v>0</v>
      </c>
      <c r="H41" s="554"/>
      <c r="I41" s="554"/>
      <c r="J41" s="554"/>
      <c r="K41" s="554"/>
      <c r="L41" s="554"/>
    </row>
    <row r="42" spans="1:12" ht="12" customHeight="1" x14ac:dyDescent="0.2">
      <c r="A42" s="545" t="s">
        <v>205</v>
      </c>
      <c r="B42" s="546" t="s">
        <v>206</v>
      </c>
      <c r="C42" s="668"/>
      <c r="D42" s="668"/>
      <c r="E42" s="668"/>
      <c r="F42" s="668"/>
      <c r="G42" s="530">
        <f t="shared" si="0"/>
        <v>0</v>
      </c>
      <c r="H42" s="554"/>
      <c r="I42" s="554"/>
      <c r="J42" s="554"/>
      <c r="K42" s="554"/>
      <c r="L42" s="554"/>
    </row>
    <row r="43" spans="1:12" ht="12" customHeight="1" x14ac:dyDescent="0.2">
      <c r="A43" s="545" t="s">
        <v>207</v>
      </c>
      <c r="B43" s="546" t="s">
        <v>208</v>
      </c>
      <c r="C43" s="668"/>
      <c r="D43" s="668"/>
      <c r="E43" s="668"/>
      <c r="F43" s="668"/>
      <c r="G43" s="530">
        <f t="shared" si="0"/>
        <v>0</v>
      </c>
      <c r="H43" s="554"/>
      <c r="I43" s="554"/>
      <c r="J43" s="554"/>
      <c r="K43" s="554"/>
      <c r="L43" s="554"/>
    </row>
    <row r="44" spans="1:12" ht="12" customHeight="1" x14ac:dyDescent="0.2">
      <c r="A44" s="545" t="s">
        <v>209</v>
      </c>
      <c r="B44" s="546" t="s">
        <v>210</v>
      </c>
      <c r="C44" s="668">
        <v>30000</v>
      </c>
      <c r="D44" s="668">
        <v>30000</v>
      </c>
      <c r="E44" s="668">
        <v>30000</v>
      </c>
      <c r="F44" s="668">
        <v>30000</v>
      </c>
      <c r="G44" s="530">
        <f t="shared" si="0"/>
        <v>0</v>
      </c>
      <c r="H44" s="554"/>
      <c r="I44" s="554"/>
      <c r="J44" s="554"/>
      <c r="K44" s="554"/>
      <c r="L44" s="554"/>
    </row>
    <row r="45" spans="1:12" ht="12" customHeight="1" x14ac:dyDescent="0.2">
      <c r="A45" s="545" t="s">
        <v>211</v>
      </c>
      <c r="B45" s="546" t="s">
        <v>212</v>
      </c>
      <c r="C45" s="668"/>
      <c r="D45" s="668"/>
      <c r="E45" s="668"/>
      <c r="F45" s="668"/>
      <c r="G45" s="530">
        <f t="shared" si="0"/>
        <v>0</v>
      </c>
      <c r="H45" s="554"/>
      <c r="I45" s="554"/>
      <c r="J45" s="554"/>
      <c r="K45" s="554"/>
      <c r="L45" s="554"/>
    </row>
    <row r="46" spans="1:12" ht="12" customHeight="1" x14ac:dyDescent="0.2">
      <c r="A46" s="545" t="s">
        <v>213</v>
      </c>
      <c r="B46" s="546" t="s">
        <v>214</v>
      </c>
      <c r="C46" s="668"/>
      <c r="D46" s="668"/>
      <c r="E46" s="668"/>
      <c r="F46" s="668"/>
      <c r="G46" s="530">
        <f t="shared" si="0"/>
        <v>0</v>
      </c>
      <c r="H46" s="554"/>
      <c r="I46" s="554"/>
      <c r="J46" s="554"/>
      <c r="K46" s="554"/>
      <c r="L46" s="554"/>
    </row>
    <row r="47" spans="1:12" ht="12" customHeight="1" x14ac:dyDescent="0.2">
      <c r="A47" s="545" t="s">
        <v>215</v>
      </c>
      <c r="B47" s="546" t="s">
        <v>216</v>
      </c>
      <c r="C47" s="668"/>
      <c r="D47" s="668"/>
      <c r="E47" s="668"/>
      <c r="F47" s="668"/>
      <c r="G47" s="530">
        <f t="shared" si="0"/>
        <v>0</v>
      </c>
      <c r="H47" s="554"/>
      <c r="I47" s="554"/>
      <c r="J47" s="554"/>
      <c r="K47" s="554"/>
      <c r="L47" s="554"/>
    </row>
    <row r="48" spans="1:12" ht="12" customHeight="1" x14ac:dyDescent="0.2">
      <c r="A48" s="545" t="s">
        <v>217</v>
      </c>
      <c r="B48" s="546" t="s">
        <v>218</v>
      </c>
      <c r="C48" s="668"/>
      <c r="D48" s="668"/>
      <c r="E48" s="668"/>
      <c r="F48" s="668"/>
      <c r="G48" s="530">
        <f t="shared" si="0"/>
        <v>0</v>
      </c>
      <c r="H48" s="554"/>
      <c r="I48" s="554"/>
      <c r="J48" s="554"/>
      <c r="K48" s="554"/>
      <c r="L48" s="554"/>
    </row>
    <row r="49" spans="1:12" ht="12" customHeight="1" x14ac:dyDescent="0.2">
      <c r="A49" s="563" t="s">
        <v>219</v>
      </c>
      <c r="B49" s="551" t="s">
        <v>220</v>
      </c>
      <c r="C49" s="668"/>
      <c r="D49" s="668"/>
      <c r="E49" s="668"/>
      <c r="F49" s="668"/>
      <c r="G49" s="530">
        <f t="shared" si="0"/>
        <v>0</v>
      </c>
      <c r="H49" s="554"/>
      <c r="I49" s="554"/>
      <c r="J49" s="554"/>
      <c r="K49" s="554"/>
      <c r="L49" s="554"/>
    </row>
    <row r="50" spans="1:12" ht="12" customHeight="1" x14ac:dyDescent="0.2">
      <c r="A50" s="563" t="s">
        <v>221</v>
      </c>
      <c r="B50" s="551" t="s">
        <v>222</v>
      </c>
      <c r="C50" s="668"/>
      <c r="D50" s="668"/>
      <c r="E50" s="668"/>
      <c r="F50" s="668"/>
      <c r="G50" s="530">
        <f t="shared" si="0"/>
        <v>0</v>
      </c>
      <c r="H50" s="554"/>
      <c r="I50" s="554"/>
      <c r="J50" s="554"/>
      <c r="K50" s="554"/>
      <c r="L50" s="554"/>
    </row>
    <row r="51" spans="1:12" ht="12" customHeight="1" x14ac:dyDescent="0.2">
      <c r="A51" s="563" t="s">
        <v>223</v>
      </c>
      <c r="B51" s="564" t="s">
        <v>224</v>
      </c>
      <c r="C51" s="668"/>
      <c r="D51" s="668"/>
      <c r="E51" s="668"/>
      <c r="F51" s="668"/>
      <c r="G51" s="530">
        <f t="shared" si="0"/>
        <v>0</v>
      </c>
      <c r="H51" s="554"/>
      <c r="I51" s="554"/>
      <c r="J51" s="554"/>
      <c r="K51" s="554"/>
      <c r="L51" s="554"/>
    </row>
    <row r="52" spans="1:12" ht="12" customHeight="1" x14ac:dyDescent="0.2">
      <c r="A52" s="563" t="s">
        <v>225</v>
      </c>
      <c r="B52" s="564" t="s">
        <v>226</v>
      </c>
      <c r="C52" s="668">
        <f>118891+36109</f>
        <v>155000</v>
      </c>
      <c r="D52" s="668">
        <f>118891+36109</f>
        <v>155000</v>
      </c>
      <c r="E52" s="668">
        <f>118891+36109</f>
        <v>155000</v>
      </c>
      <c r="F52" s="668">
        <f>118891+36109</f>
        <v>155000</v>
      </c>
      <c r="G52" s="530">
        <f t="shared" si="0"/>
        <v>0</v>
      </c>
      <c r="H52" s="554"/>
      <c r="I52" s="554"/>
      <c r="J52" s="554"/>
      <c r="K52" s="554"/>
      <c r="L52" s="554"/>
    </row>
    <row r="53" spans="1:12" ht="12" customHeight="1" x14ac:dyDescent="0.2">
      <c r="A53" s="563" t="s">
        <v>227</v>
      </c>
      <c r="B53" s="551" t="s">
        <v>228</v>
      </c>
      <c r="C53" s="668"/>
      <c r="D53" s="668"/>
      <c r="E53" s="668"/>
      <c r="F53" s="668"/>
      <c r="G53" s="530">
        <f t="shared" si="0"/>
        <v>0</v>
      </c>
      <c r="H53" s="554"/>
      <c r="I53" s="554"/>
      <c r="J53" s="554"/>
      <c r="K53" s="554"/>
      <c r="L53" s="554"/>
    </row>
    <row r="54" spans="1:12" ht="12" customHeight="1" x14ac:dyDescent="0.2">
      <c r="A54" s="563" t="s">
        <v>229</v>
      </c>
      <c r="B54" s="551" t="s">
        <v>230</v>
      </c>
      <c r="C54" s="668"/>
      <c r="D54" s="668"/>
      <c r="E54" s="668"/>
      <c r="F54" s="668"/>
      <c r="G54" s="530">
        <f t="shared" si="0"/>
        <v>0</v>
      </c>
      <c r="H54" s="554"/>
      <c r="I54" s="554"/>
      <c r="J54" s="554"/>
      <c r="K54" s="554"/>
      <c r="L54" s="554"/>
    </row>
    <row r="55" spans="1:12" ht="12" customHeight="1" x14ac:dyDescent="0.2">
      <c r="A55" s="563">
        <v>295</v>
      </c>
      <c r="B55" s="551" t="s">
        <v>231</v>
      </c>
      <c r="C55" s="668"/>
      <c r="D55" s="668"/>
      <c r="E55" s="668"/>
      <c r="F55" s="668"/>
      <c r="G55" s="530">
        <f>+F55-E55</f>
        <v>0</v>
      </c>
      <c r="H55" s="554"/>
      <c r="I55" s="554"/>
      <c r="J55" s="554"/>
      <c r="K55" s="554"/>
      <c r="L55" s="554"/>
    </row>
    <row r="56" spans="1:12" ht="12" customHeight="1" x14ac:dyDescent="0.2">
      <c r="A56" s="563" t="s">
        <v>232</v>
      </c>
      <c r="B56" s="551" t="s">
        <v>233</v>
      </c>
      <c r="C56" s="668"/>
      <c r="D56" s="668"/>
      <c r="E56" s="668"/>
      <c r="F56" s="668"/>
      <c r="G56" s="530">
        <f t="shared" si="0"/>
        <v>0</v>
      </c>
      <c r="H56" s="554"/>
      <c r="I56" s="554"/>
      <c r="J56" s="554"/>
      <c r="K56" s="554"/>
      <c r="L56" s="554"/>
    </row>
    <row r="57" spans="1:12" ht="12" customHeight="1" x14ac:dyDescent="0.2">
      <c r="A57" s="563" t="s">
        <v>234</v>
      </c>
      <c r="B57" s="551" t="s">
        <v>235</v>
      </c>
      <c r="C57" s="668"/>
      <c r="D57" s="668"/>
      <c r="E57" s="668"/>
      <c r="F57" s="668"/>
      <c r="G57" s="530">
        <f t="shared" si="0"/>
        <v>0</v>
      </c>
      <c r="H57" s="554"/>
      <c r="I57" s="554"/>
      <c r="J57" s="554"/>
      <c r="K57" s="554"/>
      <c r="L57" s="554"/>
    </row>
    <row r="58" spans="1:12" ht="12" customHeight="1" x14ac:dyDescent="0.2">
      <c r="A58" s="565"/>
      <c r="B58" s="566"/>
      <c r="C58" s="557"/>
      <c r="D58" s="355"/>
      <c r="E58" s="355"/>
      <c r="F58" s="355"/>
      <c r="G58" s="530">
        <f t="shared" si="0"/>
        <v>0</v>
      </c>
      <c r="H58" s="554"/>
      <c r="I58" s="554"/>
      <c r="J58" s="554"/>
      <c r="K58" s="554"/>
      <c r="L58" s="554"/>
    </row>
    <row r="59" spans="1:12" ht="12" customHeight="1" x14ac:dyDescent="0.2">
      <c r="A59" s="565"/>
      <c r="B59" s="566"/>
      <c r="C59" s="557"/>
      <c r="D59" s="355"/>
      <c r="E59" s="355"/>
      <c r="F59" s="355"/>
      <c r="G59" s="530">
        <f t="shared" si="0"/>
        <v>0</v>
      </c>
      <c r="H59" s="554"/>
      <c r="I59" s="554"/>
      <c r="J59" s="554"/>
      <c r="K59" s="554"/>
      <c r="L59" s="554"/>
    </row>
    <row r="60" spans="1:12" ht="12" customHeight="1" x14ac:dyDescent="0.2">
      <c r="A60" s="565"/>
      <c r="B60" s="566"/>
      <c r="C60" s="557"/>
      <c r="D60" s="355"/>
      <c r="E60" s="355"/>
      <c r="F60" s="355"/>
      <c r="G60" s="530">
        <f t="shared" si="0"/>
        <v>0</v>
      </c>
      <c r="H60" s="554"/>
      <c r="I60" s="554"/>
      <c r="J60" s="554"/>
      <c r="K60" s="554"/>
      <c r="L60" s="554"/>
    </row>
    <row r="61" spans="1:12" ht="12" customHeight="1" thickBot="1" x14ac:dyDescent="0.25">
      <c r="A61" s="1098" t="s">
        <v>0</v>
      </c>
      <c r="B61" s="1099"/>
      <c r="C61" s="547">
        <f>SUM(C15:C60)</f>
        <v>4709269</v>
      </c>
      <c r="D61" s="547">
        <f>SUM(D15:D60)</f>
        <v>4955310</v>
      </c>
      <c r="E61" s="547">
        <f>SUM(E15:E60)</f>
        <v>7925124</v>
      </c>
      <c r="F61" s="547">
        <f>SUM(F15:F60)</f>
        <v>8655771</v>
      </c>
      <c r="G61" s="550">
        <f>SUM(G15:G60)</f>
        <v>730647</v>
      </c>
      <c r="H61" s="554"/>
      <c r="I61" s="554"/>
      <c r="J61" s="554"/>
      <c r="K61" s="554"/>
      <c r="L61" s="554"/>
    </row>
    <row r="62" spans="1:12" ht="10.5" customHeight="1" thickTop="1" x14ac:dyDescent="0.2">
      <c r="A62" s="521" t="s">
        <v>236</v>
      </c>
      <c r="H62" s="554"/>
      <c r="I62" s="554"/>
      <c r="J62" s="554"/>
      <c r="K62" s="554"/>
      <c r="L62" s="554"/>
    </row>
  </sheetData>
  <mergeCells count="17">
    <mergeCell ref="A1:C1"/>
    <mergeCell ref="D1:G1"/>
    <mergeCell ref="A2:C2"/>
    <mergeCell ref="D2:G2"/>
    <mergeCell ref="A3:C3"/>
    <mergeCell ref="D3:G3"/>
    <mergeCell ref="A9:G9"/>
    <mergeCell ref="A14:G14"/>
    <mergeCell ref="A61:B61"/>
    <mergeCell ref="A4:G4"/>
    <mergeCell ref="A5:B5"/>
    <mergeCell ref="D5:F5"/>
    <mergeCell ref="A6:B6"/>
    <mergeCell ref="D6:F6"/>
    <mergeCell ref="A7:B7"/>
    <mergeCell ref="D7:G8"/>
    <mergeCell ref="A8:B8"/>
  </mergeCells>
  <printOptions horizontalCentered="1"/>
  <pageMargins left="0.35" right="0.35" top="0.35" bottom="0.35" header="0" footer="0"/>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8895B-AC96-494A-B259-FA2F18BB137A}">
  <sheetPr transitionEntry="1">
    <tabColor rgb="FF00B0F0"/>
    <pageSetUpPr fitToPage="1"/>
  </sheetPr>
  <dimension ref="A1:L63"/>
  <sheetViews>
    <sheetView showZeros="0" topLeftCell="A4" zoomScale="110" zoomScaleNormal="110" zoomScaleSheetLayoutView="100" workbookViewId="0">
      <selection activeCell="F35" sqref="F35"/>
    </sheetView>
  </sheetViews>
  <sheetFormatPr defaultRowHeight="12.75" x14ac:dyDescent="0.2"/>
  <cols>
    <col min="1" max="1" width="4.7109375" style="518" customWidth="1"/>
    <col min="2" max="2" width="31.28515625" style="518" customWidth="1"/>
    <col min="3" max="6" width="13.28515625" style="518" customWidth="1"/>
    <col min="7" max="7" width="12.7109375" style="518" customWidth="1"/>
    <col min="8" max="16384" width="9.140625" style="518"/>
  </cols>
  <sheetData>
    <row r="1" spans="1:12" ht="15.75" x14ac:dyDescent="0.25">
      <c r="A1" s="842" t="s">
        <v>1</v>
      </c>
      <c r="B1" s="842"/>
      <c r="C1" s="842"/>
      <c r="D1" s="842" t="s">
        <v>237</v>
      </c>
      <c r="E1" s="842"/>
      <c r="F1" s="842"/>
      <c r="G1" s="842"/>
      <c r="H1" s="554"/>
      <c r="I1" s="554"/>
      <c r="J1" s="554"/>
      <c r="K1" s="554"/>
      <c r="L1" s="554"/>
    </row>
    <row r="2" spans="1:12" ht="15.75" x14ac:dyDescent="0.25">
      <c r="A2" s="843"/>
      <c r="B2" s="843"/>
      <c r="C2" s="843"/>
      <c r="D2" s="843" t="s">
        <v>238</v>
      </c>
      <c r="E2" s="843"/>
      <c r="F2" s="843"/>
      <c r="G2" s="843"/>
      <c r="H2" s="554"/>
      <c r="I2" s="554"/>
      <c r="J2" s="554"/>
      <c r="K2" s="554"/>
      <c r="L2" s="554"/>
    </row>
    <row r="3" spans="1:12" ht="15.75" x14ac:dyDescent="0.25">
      <c r="A3" s="844" t="s">
        <v>455</v>
      </c>
      <c r="B3" s="845"/>
      <c r="C3" s="845"/>
      <c r="D3" s="845" t="s">
        <v>388</v>
      </c>
      <c r="E3" s="845"/>
      <c r="F3" s="845"/>
      <c r="G3" s="845"/>
      <c r="H3" s="554"/>
      <c r="I3" s="554"/>
      <c r="J3" s="554"/>
      <c r="K3" s="554"/>
      <c r="L3" s="554"/>
    </row>
    <row r="4" spans="1:12" ht="4.5" customHeight="1" x14ac:dyDescent="0.2">
      <c r="A4" s="838"/>
      <c r="B4" s="839"/>
      <c r="C4" s="839"/>
      <c r="D4" s="839"/>
      <c r="E4" s="839"/>
      <c r="F4" s="839"/>
      <c r="G4" s="840"/>
      <c r="H4" s="554"/>
      <c r="I4" s="554"/>
      <c r="J4" s="554"/>
      <c r="K4" s="554"/>
      <c r="L4" s="554"/>
    </row>
    <row r="5" spans="1:12" ht="9.75" customHeight="1" x14ac:dyDescent="0.2">
      <c r="A5" s="841" t="s">
        <v>6</v>
      </c>
      <c r="B5" s="841"/>
      <c r="C5" s="611" t="s">
        <v>7</v>
      </c>
      <c r="D5" s="841" t="s">
        <v>9</v>
      </c>
      <c r="E5" s="841"/>
      <c r="F5" s="841"/>
      <c r="G5" s="526" t="s">
        <v>7</v>
      </c>
      <c r="H5" s="554"/>
      <c r="I5" s="554"/>
      <c r="J5" s="554"/>
      <c r="K5" s="554"/>
      <c r="L5" s="554"/>
    </row>
    <row r="6" spans="1:12" ht="15" customHeight="1" x14ac:dyDescent="0.2">
      <c r="A6" s="1008" t="s">
        <v>597</v>
      </c>
      <c r="B6" s="1009"/>
      <c r="C6" s="555" t="s">
        <v>499</v>
      </c>
      <c r="D6" s="1010" t="s">
        <v>616</v>
      </c>
      <c r="E6" s="1011"/>
      <c r="F6" s="1012"/>
      <c r="G6" s="555" t="s">
        <v>611</v>
      </c>
      <c r="H6" s="554"/>
      <c r="I6" s="554"/>
      <c r="J6" s="554"/>
      <c r="K6" s="554"/>
      <c r="L6" s="554"/>
    </row>
    <row r="7" spans="1:12" ht="9.75" customHeight="1" x14ac:dyDescent="0.2">
      <c r="A7" s="1001" t="s">
        <v>8</v>
      </c>
      <c r="B7" s="1001"/>
      <c r="C7" s="621" t="s">
        <v>7</v>
      </c>
      <c r="D7" s="1002"/>
      <c r="E7" s="1003"/>
      <c r="F7" s="1003"/>
      <c r="G7" s="1004"/>
      <c r="H7" s="554"/>
      <c r="I7" s="554"/>
      <c r="J7" s="554"/>
      <c r="K7" s="554"/>
      <c r="L7" s="554"/>
    </row>
    <row r="8" spans="1:12" ht="15" customHeight="1" x14ac:dyDescent="0.2">
      <c r="A8" s="1008" t="s">
        <v>505</v>
      </c>
      <c r="B8" s="1009"/>
      <c r="C8" s="555" t="s">
        <v>406</v>
      </c>
      <c r="D8" s="1005"/>
      <c r="E8" s="1006"/>
      <c r="F8" s="1006"/>
      <c r="G8" s="1007"/>
      <c r="H8" s="554"/>
      <c r="I8" s="554"/>
      <c r="J8" s="554"/>
      <c r="K8" s="554"/>
      <c r="L8" s="554"/>
    </row>
    <row r="9" spans="1:12" ht="4.5" customHeight="1" x14ac:dyDescent="0.2">
      <c r="A9" s="998"/>
      <c r="B9" s="999"/>
      <c r="C9" s="999"/>
      <c r="D9" s="999"/>
      <c r="E9" s="999"/>
      <c r="F9" s="999"/>
      <c r="G9" s="1000"/>
      <c r="H9" s="554"/>
      <c r="I9" s="554"/>
      <c r="J9" s="554"/>
      <c r="K9" s="554"/>
      <c r="L9" s="554"/>
    </row>
    <row r="10" spans="1:12" ht="11.25" customHeight="1" x14ac:dyDescent="0.2">
      <c r="A10" s="522"/>
      <c r="B10" s="522"/>
      <c r="C10" s="269" t="s">
        <v>448</v>
      </c>
      <c r="D10" s="269" t="s">
        <v>451</v>
      </c>
      <c r="E10" s="574" t="s">
        <v>451</v>
      </c>
      <c r="F10" s="271" t="s">
        <v>456</v>
      </c>
      <c r="G10" s="618" t="s">
        <v>24</v>
      </c>
      <c r="H10" s="554"/>
      <c r="I10" s="554"/>
      <c r="J10" s="554"/>
      <c r="K10" s="554"/>
      <c r="L10" s="554"/>
    </row>
    <row r="11" spans="1:12" ht="11.25" customHeight="1" x14ac:dyDescent="0.2">
      <c r="A11" s="519" t="s">
        <v>2</v>
      </c>
      <c r="B11" s="519" t="s">
        <v>30</v>
      </c>
      <c r="C11" s="519" t="s">
        <v>3</v>
      </c>
      <c r="D11" s="519" t="s">
        <v>25</v>
      </c>
      <c r="E11" s="617" t="s">
        <v>26</v>
      </c>
      <c r="F11" s="524" t="s">
        <v>49</v>
      </c>
      <c r="G11" s="618" t="s">
        <v>28</v>
      </c>
      <c r="H11" s="554"/>
      <c r="I11" s="554"/>
      <c r="J11" s="554"/>
      <c r="K11" s="554"/>
      <c r="L11" s="554"/>
    </row>
    <row r="12" spans="1:12" ht="11.25" customHeight="1" x14ac:dyDescent="0.2">
      <c r="A12" s="522"/>
      <c r="B12" s="522"/>
      <c r="C12" s="519" t="s">
        <v>31</v>
      </c>
      <c r="D12" s="519" t="s">
        <v>94</v>
      </c>
      <c r="E12" s="617" t="s">
        <v>31</v>
      </c>
      <c r="F12" s="524" t="s">
        <v>66</v>
      </c>
      <c r="G12" s="618" t="s">
        <v>33</v>
      </c>
      <c r="H12" s="554"/>
      <c r="I12" s="554"/>
      <c r="J12" s="554"/>
      <c r="K12" s="554"/>
      <c r="L12" s="554"/>
    </row>
    <row r="13" spans="1:12" ht="11.25" customHeight="1" x14ac:dyDescent="0.2">
      <c r="A13" s="520" t="s">
        <v>11</v>
      </c>
      <c r="B13" s="520" t="s">
        <v>12</v>
      </c>
      <c r="C13" s="520" t="s">
        <v>13</v>
      </c>
      <c r="D13" s="520" t="s">
        <v>14</v>
      </c>
      <c r="E13" s="619" t="s">
        <v>15</v>
      </c>
      <c r="F13" s="531" t="s">
        <v>16</v>
      </c>
      <c r="G13" s="620" t="s">
        <v>17</v>
      </c>
      <c r="H13" s="554"/>
      <c r="I13" s="554"/>
      <c r="J13" s="554"/>
      <c r="K13" s="554"/>
      <c r="L13" s="554"/>
    </row>
    <row r="14" spans="1:12" ht="12" customHeight="1" x14ac:dyDescent="0.2">
      <c r="A14" s="998" t="s">
        <v>239</v>
      </c>
      <c r="B14" s="999"/>
      <c r="C14" s="999"/>
      <c r="D14" s="999"/>
      <c r="E14" s="999"/>
      <c r="F14" s="999"/>
      <c r="G14" s="1000"/>
      <c r="H14" s="554"/>
      <c r="I14" s="554"/>
      <c r="J14" s="554"/>
      <c r="K14" s="554"/>
      <c r="L14" s="554"/>
    </row>
    <row r="15" spans="1:12" ht="12" customHeight="1" x14ac:dyDescent="0.2">
      <c r="A15" s="563">
        <v>301</v>
      </c>
      <c r="B15" s="551" t="s">
        <v>240</v>
      </c>
      <c r="C15" s="556"/>
      <c r="D15" s="556"/>
      <c r="E15" s="558"/>
      <c r="F15" s="559"/>
      <c r="G15" s="530">
        <f t="shared" ref="G15:G61" si="0">+F15-E15</f>
        <v>0</v>
      </c>
      <c r="H15" s="554"/>
      <c r="I15" s="554"/>
      <c r="J15" s="554"/>
      <c r="K15" s="554"/>
      <c r="L15" s="554"/>
    </row>
    <row r="16" spans="1:12" ht="12" customHeight="1" x14ac:dyDescent="0.2">
      <c r="A16" s="563">
        <v>302</v>
      </c>
      <c r="B16" s="551" t="s">
        <v>241</v>
      </c>
      <c r="C16" s="556"/>
      <c r="D16" s="556"/>
      <c r="E16" s="558"/>
      <c r="F16" s="559"/>
      <c r="G16" s="530">
        <f t="shared" si="0"/>
        <v>0</v>
      </c>
      <c r="H16" s="554"/>
      <c r="I16" s="554"/>
      <c r="J16" s="554"/>
      <c r="K16" s="554"/>
      <c r="L16" s="554"/>
    </row>
    <row r="17" spans="1:12" ht="12" customHeight="1" x14ac:dyDescent="0.2">
      <c r="A17" s="563">
        <v>303</v>
      </c>
      <c r="B17" s="551" t="s">
        <v>242</v>
      </c>
      <c r="C17" s="556"/>
      <c r="D17" s="556"/>
      <c r="E17" s="558"/>
      <c r="F17" s="559"/>
      <c r="G17" s="530">
        <f t="shared" si="0"/>
        <v>0</v>
      </c>
      <c r="H17" s="554"/>
      <c r="I17" s="554"/>
      <c r="J17" s="554"/>
      <c r="K17" s="554"/>
      <c r="L17" s="554"/>
    </row>
    <row r="18" spans="1:12" ht="12" customHeight="1" x14ac:dyDescent="0.2">
      <c r="A18" s="563">
        <v>304</v>
      </c>
      <c r="B18" s="551" t="s">
        <v>243</v>
      </c>
      <c r="C18" s="556"/>
      <c r="D18" s="556"/>
      <c r="E18" s="556"/>
      <c r="F18" s="556"/>
      <c r="G18" s="530">
        <f t="shared" si="0"/>
        <v>0</v>
      </c>
      <c r="H18" s="554"/>
      <c r="I18" s="554"/>
      <c r="J18" s="554"/>
      <c r="K18" s="554"/>
      <c r="L18" s="554"/>
    </row>
    <row r="19" spans="1:12" ht="12" customHeight="1" x14ac:dyDescent="0.2">
      <c r="A19" s="563">
        <v>305</v>
      </c>
      <c r="B19" s="551" t="s">
        <v>244</v>
      </c>
      <c r="C19" s="556"/>
      <c r="D19" s="556"/>
      <c r="E19" s="558"/>
      <c r="F19" s="559"/>
      <c r="G19" s="530">
        <f t="shared" si="0"/>
        <v>0</v>
      </c>
      <c r="H19" s="554"/>
      <c r="I19" s="554"/>
      <c r="J19" s="554"/>
      <c r="K19" s="554"/>
      <c r="L19" s="554"/>
    </row>
    <row r="20" spans="1:12" ht="12" customHeight="1" x14ac:dyDescent="0.2">
      <c r="A20" s="563">
        <v>306</v>
      </c>
      <c r="B20" s="551" t="s">
        <v>245</v>
      </c>
      <c r="C20" s="556"/>
      <c r="D20" s="556"/>
      <c r="E20" s="558"/>
      <c r="F20" s="559"/>
      <c r="G20" s="530">
        <f t="shared" si="0"/>
        <v>0</v>
      </c>
      <c r="H20" s="554"/>
      <c r="I20" s="554"/>
      <c r="J20" s="554"/>
      <c r="K20" s="554"/>
      <c r="L20" s="554"/>
    </row>
    <row r="21" spans="1:12" ht="12" customHeight="1" x14ac:dyDescent="0.2">
      <c r="A21" s="563">
        <v>307</v>
      </c>
      <c r="B21" s="551" t="s">
        <v>246</v>
      </c>
      <c r="C21" s="556"/>
      <c r="D21" s="556"/>
      <c r="E21" s="558"/>
      <c r="F21" s="559"/>
      <c r="G21" s="530">
        <f t="shared" si="0"/>
        <v>0</v>
      </c>
      <c r="H21" s="554"/>
      <c r="I21" s="554"/>
      <c r="J21" s="554"/>
      <c r="K21" s="554"/>
      <c r="L21" s="554"/>
    </row>
    <row r="22" spans="1:12" ht="12" customHeight="1" x14ac:dyDescent="0.2">
      <c r="A22" s="563">
        <v>308</v>
      </c>
      <c r="B22" s="551" t="s">
        <v>247</v>
      </c>
      <c r="C22" s="556"/>
      <c r="D22" s="556"/>
      <c r="E22" s="558"/>
      <c r="F22" s="559"/>
      <c r="G22" s="530">
        <f t="shared" si="0"/>
        <v>0</v>
      </c>
      <c r="H22" s="554"/>
      <c r="I22" s="554"/>
      <c r="J22" s="554"/>
      <c r="K22" s="554"/>
      <c r="L22" s="554"/>
    </row>
    <row r="23" spans="1:12" ht="12" customHeight="1" x14ac:dyDescent="0.2">
      <c r="A23" s="563">
        <v>309</v>
      </c>
      <c r="B23" s="551" t="s">
        <v>248</v>
      </c>
      <c r="C23" s="556"/>
      <c r="D23" s="556"/>
      <c r="E23" s="558"/>
      <c r="F23" s="559"/>
      <c r="G23" s="530">
        <f t="shared" si="0"/>
        <v>0</v>
      </c>
      <c r="H23" s="554"/>
      <c r="I23" s="554"/>
      <c r="J23" s="554"/>
      <c r="K23" s="554"/>
      <c r="L23" s="554"/>
    </row>
    <row r="24" spans="1:12" ht="12" customHeight="1" x14ac:dyDescent="0.2">
      <c r="A24" s="563">
        <v>310</v>
      </c>
      <c r="B24" s="551" t="s">
        <v>249</v>
      </c>
      <c r="C24" s="556"/>
      <c r="D24" s="556"/>
      <c r="E24" s="558"/>
      <c r="F24" s="559"/>
      <c r="G24" s="530">
        <f t="shared" si="0"/>
        <v>0</v>
      </c>
      <c r="H24" s="554"/>
      <c r="I24" s="554"/>
      <c r="J24" s="554"/>
      <c r="K24" s="554"/>
      <c r="L24" s="554"/>
    </row>
    <row r="25" spans="1:12" ht="12" customHeight="1" x14ac:dyDescent="0.2">
      <c r="A25" s="563">
        <v>311</v>
      </c>
      <c r="B25" s="551" t="s">
        <v>250</v>
      </c>
      <c r="C25" s="556"/>
      <c r="D25" s="556"/>
      <c r="E25" s="558"/>
      <c r="F25" s="559"/>
      <c r="G25" s="530">
        <f t="shared" si="0"/>
        <v>0</v>
      </c>
      <c r="H25" s="554"/>
      <c r="I25" s="554"/>
      <c r="J25" s="554"/>
      <c r="K25" s="554"/>
      <c r="L25" s="554"/>
    </row>
    <row r="26" spans="1:12" ht="12" customHeight="1" x14ac:dyDescent="0.2">
      <c r="A26" s="563">
        <v>312</v>
      </c>
      <c r="B26" s="551" t="s">
        <v>251</v>
      </c>
      <c r="C26" s="556"/>
      <c r="D26" s="556"/>
      <c r="E26" s="558"/>
      <c r="F26" s="559"/>
      <c r="G26" s="530">
        <f t="shared" si="0"/>
        <v>0</v>
      </c>
      <c r="H26" s="554"/>
      <c r="I26" s="554"/>
      <c r="J26" s="554"/>
      <c r="K26" s="554"/>
      <c r="L26" s="554"/>
    </row>
    <row r="27" spans="1:12" ht="12" customHeight="1" x14ac:dyDescent="0.2">
      <c r="A27" s="563">
        <v>313</v>
      </c>
      <c r="B27" s="551" t="s">
        <v>252</v>
      </c>
      <c r="C27" s="556"/>
      <c r="D27" s="556"/>
      <c r="E27" s="558"/>
      <c r="F27" s="559"/>
      <c r="G27" s="530">
        <f t="shared" si="0"/>
        <v>0</v>
      </c>
      <c r="H27" s="554"/>
      <c r="I27" s="554"/>
      <c r="J27" s="554"/>
      <c r="K27" s="554"/>
      <c r="L27" s="554"/>
    </row>
    <row r="28" spans="1:12" ht="12" customHeight="1" x14ac:dyDescent="0.2">
      <c r="A28" s="563">
        <v>314</v>
      </c>
      <c r="B28" s="551" t="s">
        <v>253</v>
      </c>
      <c r="C28" s="556"/>
      <c r="D28" s="556"/>
      <c r="E28" s="558"/>
      <c r="F28" s="559"/>
      <c r="G28" s="530">
        <f t="shared" si="0"/>
        <v>0</v>
      </c>
      <c r="H28" s="554"/>
      <c r="I28" s="554"/>
      <c r="J28" s="554"/>
      <c r="K28" s="554"/>
      <c r="L28" s="554"/>
    </row>
    <row r="29" spans="1:12" ht="12" customHeight="1" x14ac:dyDescent="0.2">
      <c r="A29" s="563">
        <v>316</v>
      </c>
      <c r="B29" s="551" t="s">
        <v>254</v>
      </c>
      <c r="C29" s="556"/>
      <c r="D29" s="556"/>
      <c r="E29" s="558"/>
      <c r="F29" s="559"/>
      <c r="G29" s="530">
        <f t="shared" si="0"/>
        <v>0</v>
      </c>
      <c r="H29" s="554"/>
      <c r="I29" s="554"/>
      <c r="J29" s="554"/>
      <c r="K29" s="554"/>
      <c r="L29" s="554"/>
    </row>
    <row r="30" spans="1:12" ht="12" customHeight="1" x14ac:dyDescent="0.2">
      <c r="A30" s="563">
        <v>317</v>
      </c>
      <c r="B30" s="551" t="s">
        <v>255</v>
      </c>
      <c r="C30" s="556"/>
      <c r="D30" s="556"/>
      <c r="E30" s="558"/>
      <c r="F30" s="559"/>
      <c r="G30" s="530">
        <f t="shared" si="0"/>
        <v>0</v>
      </c>
      <c r="H30" s="554"/>
      <c r="I30" s="554"/>
      <c r="J30" s="554"/>
      <c r="K30" s="554"/>
      <c r="L30" s="554"/>
    </row>
    <row r="31" spans="1:12" ht="12" customHeight="1" x14ac:dyDescent="0.2">
      <c r="A31" s="563">
        <v>318</v>
      </c>
      <c r="B31" s="551" t="s">
        <v>256</v>
      </c>
      <c r="C31" s="668">
        <f>670*12</f>
        <v>8040</v>
      </c>
      <c r="D31" s="670">
        <v>8040</v>
      </c>
      <c r="E31" s="671">
        <v>8040</v>
      </c>
      <c r="F31" s="690">
        <v>8040</v>
      </c>
      <c r="G31" s="530">
        <f t="shared" si="0"/>
        <v>0</v>
      </c>
      <c r="H31" s="554"/>
      <c r="I31" s="554"/>
      <c r="J31" s="554"/>
      <c r="K31" s="554"/>
      <c r="L31" s="554"/>
    </row>
    <row r="32" spans="1:12" ht="12" customHeight="1" x14ac:dyDescent="0.2">
      <c r="A32" s="563">
        <v>320</v>
      </c>
      <c r="B32" s="551" t="s">
        <v>257</v>
      </c>
      <c r="C32" s="668">
        <f>95000</f>
        <v>95000</v>
      </c>
      <c r="D32" s="672">
        <f>106000+2500-13500</f>
        <v>95000</v>
      </c>
      <c r="E32" s="671">
        <v>110000</v>
      </c>
      <c r="F32" s="690">
        <f>106000+2500-13500</f>
        <v>95000</v>
      </c>
      <c r="G32" s="530">
        <f t="shared" si="0"/>
        <v>-15000</v>
      </c>
      <c r="H32" s="554"/>
      <c r="I32" s="554"/>
      <c r="J32" s="554"/>
      <c r="K32" s="554"/>
      <c r="L32" s="554"/>
    </row>
    <row r="33" spans="1:12" ht="12" customHeight="1" x14ac:dyDescent="0.2">
      <c r="A33" s="563">
        <v>322</v>
      </c>
      <c r="B33" s="551" t="s">
        <v>258</v>
      </c>
      <c r="C33" s="668"/>
      <c r="D33" s="670"/>
      <c r="E33" s="671"/>
      <c r="F33" s="690"/>
      <c r="G33" s="530">
        <f t="shared" si="0"/>
        <v>0</v>
      </c>
      <c r="H33" s="554"/>
      <c r="I33" s="554"/>
      <c r="J33" s="554"/>
      <c r="K33" s="554"/>
      <c r="L33" s="554"/>
    </row>
    <row r="34" spans="1:12" ht="12" customHeight="1" x14ac:dyDescent="0.2">
      <c r="A34" s="563">
        <v>323</v>
      </c>
      <c r="B34" s="551" t="s">
        <v>259</v>
      </c>
      <c r="C34" s="668"/>
      <c r="D34" s="670"/>
      <c r="E34" s="559"/>
      <c r="F34" s="690"/>
      <c r="G34" s="530">
        <f t="shared" si="0"/>
        <v>0</v>
      </c>
      <c r="H34" s="554"/>
      <c r="I34" s="554"/>
      <c r="J34" s="554"/>
      <c r="K34" s="554"/>
      <c r="L34" s="554"/>
    </row>
    <row r="35" spans="1:12" ht="12" customHeight="1" x14ac:dyDescent="0.2">
      <c r="A35" s="563">
        <v>324</v>
      </c>
      <c r="B35" s="551" t="s">
        <v>260</v>
      </c>
      <c r="C35" s="668"/>
      <c r="D35" s="670">
        <f>11000-11000</f>
        <v>0</v>
      </c>
      <c r="E35" s="559"/>
      <c r="F35" s="690">
        <f>11000-11000</f>
        <v>0</v>
      </c>
      <c r="G35" s="530">
        <f t="shared" si="0"/>
        <v>0</v>
      </c>
      <c r="H35" s="554"/>
      <c r="I35" s="554"/>
      <c r="J35" s="554"/>
      <c r="K35" s="554"/>
      <c r="L35" s="554"/>
    </row>
    <row r="36" spans="1:12" ht="12" customHeight="1" x14ac:dyDescent="0.2">
      <c r="A36" s="563">
        <v>325</v>
      </c>
      <c r="B36" s="551" t="s">
        <v>261</v>
      </c>
      <c r="C36" s="668">
        <v>640681</v>
      </c>
      <c r="D36" s="672">
        <f>186800-276+80000-80000-20000</f>
        <v>166524</v>
      </c>
      <c r="E36" s="559">
        <f>186800-276+160000+2105000</f>
        <v>2451524</v>
      </c>
      <c r="F36" s="690">
        <f>186800-276+80000-80000-20000</f>
        <v>166524</v>
      </c>
      <c r="G36" s="530">
        <f t="shared" si="0"/>
        <v>-2285000</v>
      </c>
      <c r="H36" s="554"/>
      <c r="I36" s="554"/>
      <c r="J36" s="554"/>
      <c r="K36" s="554"/>
      <c r="L36" s="554"/>
    </row>
    <row r="37" spans="1:12" ht="12" customHeight="1" x14ac:dyDescent="0.2">
      <c r="A37" s="563">
        <v>326</v>
      </c>
      <c r="B37" s="551" t="s">
        <v>262</v>
      </c>
      <c r="C37" s="668"/>
      <c r="D37" s="670"/>
      <c r="E37" s="559"/>
      <c r="F37" s="690"/>
      <c r="G37" s="530">
        <f t="shared" si="0"/>
        <v>0</v>
      </c>
      <c r="H37" s="554"/>
      <c r="I37" s="554"/>
      <c r="J37" s="554"/>
      <c r="K37" s="554"/>
      <c r="L37" s="554"/>
    </row>
    <row r="38" spans="1:12" ht="12" customHeight="1" x14ac:dyDescent="0.2">
      <c r="A38" s="563">
        <v>328</v>
      </c>
      <c r="B38" s="551" t="s">
        <v>263</v>
      </c>
      <c r="C38" s="668"/>
      <c r="D38" s="670"/>
      <c r="E38" s="559"/>
      <c r="F38" s="690"/>
      <c r="G38" s="530">
        <f t="shared" si="0"/>
        <v>0</v>
      </c>
      <c r="H38" s="554"/>
      <c r="I38" s="554"/>
      <c r="J38" s="554"/>
      <c r="K38" s="554"/>
      <c r="L38" s="554"/>
    </row>
    <row r="39" spans="1:12" ht="12" customHeight="1" x14ac:dyDescent="0.2">
      <c r="A39" s="563">
        <v>335</v>
      </c>
      <c r="B39" s="551" t="s">
        <v>264</v>
      </c>
      <c r="C39" s="668"/>
      <c r="D39" s="670"/>
      <c r="E39" s="671"/>
      <c r="F39" s="690"/>
      <c r="G39" s="530">
        <f t="shared" si="0"/>
        <v>0</v>
      </c>
      <c r="H39" s="554"/>
      <c r="I39" s="554"/>
      <c r="J39" s="554"/>
      <c r="K39" s="554"/>
      <c r="L39" s="554"/>
    </row>
    <row r="40" spans="1:12" ht="12" customHeight="1" x14ac:dyDescent="0.2">
      <c r="A40" s="563">
        <v>340</v>
      </c>
      <c r="B40" s="551" t="s">
        <v>265</v>
      </c>
      <c r="C40" s="668"/>
      <c r="D40" s="670"/>
      <c r="E40" s="671"/>
      <c r="F40" s="690"/>
      <c r="G40" s="530">
        <f t="shared" si="0"/>
        <v>0</v>
      </c>
      <c r="H40" s="554"/>
      <c r="I40" s="554"/>
      <c r="J40" s="554"/>
      <c r="K40" s="554"/>
      <c r="L40" s="554"/>
    </row>
    <row r="41" spans="1:12" ht="12" customHeight="1" x14ac:dyDescent="0.2">
      <c r="A41" s="563">
        <v>341</v>
      </c>
      <c r="B41" s="551" t="s">
        <v>266</v>
      </c>
      <c r="C41" s="668"/>
      <c r="D41" s="670"/>
      <c r="E41" s="671"/>
      <c r="F41" s="690"/>
      <c r="G41" s="530">
        <f t="shared" si="0"/>
        <v>0</v>
      </c>
      <c r="H41" s="554"/>
      <c r="I41" s="554"/>
      <c r="J41" s="554"/>
      <c r="K41" s="554"/>
      <c r="L41" s="554"/>
    </row>
    <row r="42" spans="1:12" ht="12" customHeight="1" x14ac:dyDescent="0.2">
      <c r="A42" s="563">
        <v>342</v>
      </c>
      <c r="B42" s="551" t="s">
        <v>267</v>
      </c>
      <c r="C42" s="668"/>
      <c r="D42" s="670"/>
      <c r="E42" s="671"/>
      <c r="F42" s="690"/>
      <c r="G42" s="530">
        <f t="shared" si="0"/>
        <v>0</v>
      </c>
      <c r="H42" s="554"/>
      <c r="I42" s="554"/>
      <c r="J42" s="554"/>
      <c r="K42" s="554"/>
      <c r="L42" s="554"/>
    </row>
    <row r="43" spans="1:12" ht="12" customHeight="1" x14ac:dyDescent="0.2">
      <c r="A43" s="563">
        <v>345</v>
      </c>
      <c r="B43" s="551" t="s">
        <v>268</v>
      </c>
      <c r="C43" s="668"/>
      <c r="D43" s="670">
        <f>1525-1525</f>
        <v>0</v>
      </c>
      <c r="E43" s="671"/>
      <c r="F43" s="690">
        <f>1525-1525</f>
        <v>0</v>
      </c>
      <c r="G43" s="530">
        <f>+F43-E43</f>
        <v>0</v>
      </c>
      <c r="H43" s="554"/>
      <c r="I43" s="554"/>
      <c r="J43" s="554"/>
      <c r="K43" s="554"/>
      <c r="L43" s="554"/>
    </row>
    <row r="44" spans="1:12" ht="12" customHeight="1" x14ac:dyDescent="0.2">
      <c r="A44" s="563">
        <v>399</v>
      </c>
      <c r="B44" s="551" t="s">
        <v>269</v>
      </c>
      <c r="C44" s="668"/>
      <c r="D44" s="670">
        <f>95000+7000+6000-13000-95000+83675</f>
        <v>83675</v>
      </c>
      <c r="E44" s="671">
        <v>83675</v>
      </c>
      <c r="F44" s="690">
        <f>95000+7000+6000-13000-95000+83675+3553200</f>
        <v>3636875</v>
      </c>
      <c r="G44" s="530">
        <f t="shared" si="0"/>
        <v>3553200</v>
      </c>
      <c r="H44" s="554"/>
      <c r="I44" s="554"/>
      <c r="J44" s="554"/>
      <c r="K44" s="554"/>
      <c r="L44" s="554"/>
    </row>
    <row r="45" spans="1:12" ht="12" customHeight="1" x14ac:dyDescent="0.2">
      <c r="A45" s="565"/>
      <c r="B45" s="220"/>
      <c r="C45" s="355"/>
      <c r="D45" s="673"/>
      <c r="E45" s="674"/>
      <c r="F45" s="672"/>
      <c r="G45" s="530">
        <f t="shared" si="0"/>
        <v>0</v>
      </c>
      <c r="H45" s="554"/>
      <c r="I45" s="554"/>
      <c r="J45" s="554"/>
      <c r="K45" s="554"/>
      <c r="L45" s="554"/>
    </row>
    <row r="46" spans="1:12" ht="12" customHeight="1" thickBot="1" x14ac:dyDescent="0.25">
      <c r="A46" s="1098" t="s">
        <v>0</v>
      </c>
      <c r="B46" s="1099"/>
      <c r="C46" s="548">
        <f>SUM(C15:C45)</f>
        <v>743721</v>
      </c>
      <c r="D46" s="548">
        <f>SUM(D15:D45)</f>
        <v>353239</v>
      </c>
      <c r="E46" s="549">
        <f>SUM(E15:E45)</f>
        <v>2653239</v>
      </c>
      <c r="F46" s="549">
        <f>SUM(F15:F45)</f>
        <v>3906439</v>
      </c>
      <c r="G46" s="550">
        <f>SUM(G15:G45)</f>
        <v>1253200</v>
      </c>
      <c r="H46" s="554"/>
      <c r="I46" s="554"/>
      <c r="J46" s="554"/>
      <c r="K46" s="554"/>
      <c r="L46" s="554"/>
    </row>
    <row r="47" spans="1:12" ht="12" customHeight="1" thickTop="1" x14ac:dyDescent="0.2">
      <c r="A47" s="998" t="s">
        <v>270</v>
      </c>
      <c r="B47" s="999"/>
      <c r="C47" s="999"/>
      <c r="D47" s="999"/>
      <c r="E47" s="999"/>
      <c r="F47" s="999"/>
      <c r="G47" s="1000"/>
      <c r="H47" s="554"/>
      <c r="I47" s="554"/>
      <c r="J47" s="554"/>
      <c r="K47" s="554"/>
      <c r="L47" s="554"/>
    </row>
    <row r="48" spans="1:12" ht="12" customHeight="1" x14ac:dyDescent="0.2">
      <c r="A48" s="563">
        <v>405</v>
      </c>
      <c r="B48" s="551" t="s">
        <v>271</v>
      </c>
      <c r="C48" s="556"/>
      <c r="D48" s="556"/>
      <c r="E48" s="558"/>
      <c r="F48" s="559"/>
      <c r="G48" s="530">
        <f t="shared" si="0"/>
        <v>0</v>
      </c>
      <c r="H48" s="554"/>
      <c r="I48" s="554"/>
      <c r="J48" s="554"/>
      <c r="K48" s="554"/>
      <c r="L48" s="554"/>
    </row>
    <row r="49" spans="1:12" ht="12" customHeight="1" x14ac:dyDescent="0.2">
      <c r="A49" s="563">
        <v>410</v>
      </c>
      <c r="B49" s="551" t="s">
        <v>272</v>
      </c>
      <c r="C49" s="556"/>
      <c r="D49" s="556"/>
      <c r="E49" s="558"/>
      <c r="F49" s="559"/>
      <c r="G49" s="530">
        <f t="shared" si="0"/>
        <v>0</v>
      </c>
      <c r="H49" s="554"/>
      <c r="I49" s="554"/>
      <c r="J49" s="554"/>
      <c r="K49" s="554"/>
      <c r="L49" s="554"/>
    </row>
    <row r="50" spans="1:12" ht="12" customHeight="1" x14ac:dyDescent="0.2">
      <c r="A50" s="563">
        <v>411</v>
      </c>
      <c r="B50" s="551" t="s">
        <v>250</v>
      </c>
      <c r="C50" s="556"/>
      <c r="D50" s="556"/>
      <c r="E50" s="558"/>
      <c r="F50" s="559"/>
      <c r="G50" s="530">
        <f t="shared" si="0"/>
        <v>0</v>
      </c>
      <c r="H50" s="554"/>
      <c r="I50" s="554"/>
      <c r="J50" s="554"/>
      <c r="K50" s="554"/>
      <c r="L50" s="554"/>
    </row>
    <row r="51" spans="1:12" ht="12" customHeight="1" x14ac:dyDescent="0.2">
      <c r="A51" s="563">
        <v>412</v>
      </c>
      <c r="B51" s="551" t="s">
        <v>273</v>
      </c>
      <c r="C51" s="556"/>
      <c r="D51" s="556"/>
      <c r="E51" s="558"/>
      <c r="F51" s="559"/>
      <c r="G51" s="530">
        <f>+F51-E51</f>
        <v>0</v>
      </c>
      <c r="H51" s="554"/>
      <c r="I51" s="554"/>
      <c r="J51" s="554"/>
      <c r="K51" s="554"/>
      <c r="L51" s="554"/>
    </row>
    <row r="52" spans="1:12" ht="12" customHeight="1" x14ac:dyDescent="0.2">
      <c r="A52" s="563">
        <v>417</v>
      </c>
      <c r="B52" s="551" t="s">
        <v>255</v>
      </c>
      <c r="C52" s="556"/>
      <c r="D52" s="556"/>
      <c r="E52" s="558"/>
      <c r="F52" s="559"/>
      <c r="G52" s="530">
        <f t="shared" si="0"/>
        <v>0</v>
      </c>
      <c r="H52" s="554"/>
      <c r="I52" s="554"/>
      <c r="J52" s="554"/>
      <c r="K52" s="554"/>
      <c r="L52" s="554"/>
    </row>
    <row r="53" spans="1:12" ht="12" customHeight="1" x14ac:dyDescent="0.2">
      <c r="A53" s="563">
        <v>420</v>
      </c>
      <c r="B53" s="551" t="s">
        <v>274</v>
      </c>
      <c r="C53" s="556"/>
      <c r="D53" s="556"/>
      <c r="E53" s="556"/>
      <c r="F53" s="559"/>
      <c r="G53" s="530">
        <f t="shared" si="0"/>
        <v>0</v>
      </c>
      <c r="H53" s="554"/>
      <c r="I53" s="554"/>
      <c r="J53" s="554"/>
      <c r="K53" s="554"/>
      <c r="L53" s="554"/>
    </row>
    <row r="54" spans="1:12" ht="12" customHeight="1" x14ac:dyDescent="0.2">
      <c r="A54" s="563">
        <v>423</v>
      </c>
      <c r="B54" s="564" t="s">
        <v>259</v>
      </c>
      <c r="C54" s="556"/>
      <c r="D54" s="556"/>
      <c r="E54" s="556"/>
      <c r="F54" s="559"/>
      <c r="G54" s="530">
        <f t="shared" si="0"/>
        <v>0</v>
      </c>
      <c r="H54" s="554"/>
      <c r="I54" s="554"/>
      <c r="J54" s="554"/>
      <c r="K54" s="554"/>
      <c r="L54" s="554"/>
    </row>
    <row r="55" spans="1:12" ht="12" customHeight="1" x14ac:dyDescent="0.2">
      <c r="A55" s="563">
        <v>424</v>
      </c>
      <c r="B55" s="564" t="s">
        <v>260</v>
      </c>
      <c r="C55" s="556"/>
      <c r="D55" s="556"/>
      <c r="E55" s="556"/>
      <c r="F55" s="559"/>
      <c r="G55" s="530">
        <f t="shared" si="0"/>
        <v>0</v>
      </c>
      <c r="H55" s="554"/>
      <c r="I55" s="554"/>
      <c r="J55" s="554"/>
      <c r="K55" s="554"/>
      <c r="L55" s="554"/>
    </row>
    <row r="56" spans="1:12" ht="12" customHeight="1" x14ac:dyDescent="0.2">
      <c r="A56" s="563">
        <v>426</v>
      </c>
      <c r="B56" s="564" t="s">
        <v>262</v>
      </c>
      <c r="C56" s="556"/>
      <c r="D56" s="556"/>
      <c r="E56" s="556"/>
      <c r="F56" s="559"/>
      <c r="G56" s="530">
        <f>+F56-E56</f>
        <v>0</v>
      </c>
      <c r="H56" s="554"/>
      <c r="I56" s="554"/>
      <c r="J56" s="554"/>
      <c r="K56" s="554"/>
      <c r="L56" s="554"/>
    </row>
    <row r="57" spans="1:12" ht="12" customHeight="1" x14ac:dyDescent="0.2">
      <c r="A57" s="563">
        <v>427</v>
      </c>
      <c r="B57" s="551" t="s">
        <v>275</v>
      </c>
      <c r="C57" s="556">
        <v>944</v>
      </c>
      <c r="D57" s="556">
        <v>43965</v>
      </c>
      <c r="E57" s="556">
        <v>43965</v>
      </c>
      <c r="F57" s="559">
        <v>43965</v>
      </c>
      <c r="G57" s="530">
        <f t="shared" si="0"/>
        <v>0</v>
      </c>
      <c r="H57" s="554"/>
      <c r="I57" s="554"/>
      <c r="J57" s="554"/>
      <c r="K57" s="554"/>
      <c r="L57" s="554"/>
    </row>
    <row r="58" spans="1:12" ht="12" customHeight="1" x14ac:dyDescent="0.2">
      <c r="A58" s="563">
        <v>428</v>
      </c>
      <c r="B58" s="551" t="s">
        <v>276</v>
      </c>
      <c r="C58" s="556"/>
      <c r="D58" s="556"/>
      <c r="E58" s="556"/>
      <c r="F58" s="559"/>
      <c r="G58" s="530">
        <f t="shared" si="0"/>
        <v>0</v>
      </c>
      <c r="H58" s="554"/>
      <c r="I58" s="554"/>
      <c r="J58" s="554"/>
      <c r="K58" s="554"/>
      <c r="L58" s="554"/>
    </row>
    <row r="59" spans="1:12" ht="12" customHeight="1" x14ac:dyDescent="0.2">
      <c r="A59" s="563">
        <v>430</v>
      </c>
      <c r="B59" s="551" t="s">
        <v>277</v>
      </c>
      <c r="C59" s="556" t="s">
        <v>498</v>
      </c>
      <c r="D59" s="556"/>
      <c r="E59" s="556"/>
      <c r="F59" s="559"/>
      <c r="G59" s="530"/>
      <c r="H59" s="554"/>
      <c r="I59" s="554"/>
      <c r="J59" s="554"/>
      <c r="K59" s="554"/>
      <c r="L59" s="554"/>
    </row>
    <row r="60" spans="1:12" ht="12" customHeight="1" x14ac:dyDescent="0.2">
      <c r="A60" s="563">
        <v>499</v>
      </c>
      <c r="B60" s="551" t="s">
        <v>278</v>
      </c>
      <c r="C60" s="556"/>
      <c r="D60" s="556"/>
      <c r="E60" s="558"/>
      <c r="F60" s="559">
        <v>875000</v>
      </c>
      <c r="G60" s="530">
        <f t="shared" si="0"/>
        <v>875000</v>
      </c>
      <c r="H60" s="554"/>
      <c r="I60" s="554"/>
      <c r="J60" s="554"/>
      <c r="K60" s="554"/>
      <c r="L60" s="554"/>
    </row>
    <row r="61" spans="1:12" ht="12" customHeight="1" x14ac:dyDescent="0.2">
      <c r="A61" s="565"/>
      <c r="B61" s="566"/>
      <c r="C61" s="557"/>
      <c r="D61" s="557"/>
      <c r="E61" s="567"/>
      <c r="F61" s="568"/>
      <c r="G61" s="530">
        <f t="shared" si="0"/>
        <v>0</v>
      </c>
      <c r="H61" s="554"/>
      <c r="I61" s="554"/>
      <c r="J61" s="554"/>
      <c r="K61" s="554"/>
      <c r="L61" s="554"/>
    </row>
    <row r="62" spans="1:12" ht="12" customHeight="1" thickBot="1" x14ac:dyDescent="0.25">
      <c r="A62" s="1098" t="s">
        <v>0</v>
      </c>
      <c r="B62" s="1099"/>
      <c r="C62" s="547">
        <f>SUM(C48:C61)</f>
        <v>944</v>
      </c>
      <c r="D62" s="548">
        <f>SUM(D48:D61)</f>
        <v>43965</v>
      </c>
      <c r="E62" s="548">
        <f>SUM(E48:E61)</f>
        <v>43965</v>
      </c>
      <c r="F62" s="549">
        <f>SUM(F48:F61)</f>
        <v>918965</v>
      </c>
      <c r="G62" s="550"/>
      <c r="H62" s="554"/>
      <c r="I62" s="554"/>
      <c r="J62" s="554"/>
      <c r="K62" s="554"/>
      <c r="L62" s="554"/>
    </row>
    <row r="63" spans="1:12" ht="10.5" customHeight="1" thickTop="1" x14ac:dyDescent="0.2">
      <c r="A63" s="521" t="s">
        <v>279</v>
      </c>
      <c r="H63" s="554"/>
      <c r="I63" s="554"/>
      <c r="J63" s="554"/>
      <c r="K63" s="554"/>
      <c r="L63" s="554"/>
    </row>
  </sheetData>
  <mergeCells count="19">
    <mergeCell ref="A7:B7"/>
    <mergeCell ref="D7:G8"/>
    <mergeCell ref="A8:B8"/>
    <mergeCell ref="A1:C1"/>
    <mergeCell ref="D1:G1"/>
    <mergeCell ref="A2:C2"/>
    <mergeCell ref="D2:G2"/>
    <mergeCell ref="A3:C3"/>
    <mergeCell ref="D3:G3"/>
    <mergeCell ref="A4:G4"/>
    <mergeCell ref="A5:B5"/>
    <mergeCell ref="D5:F5"/>
    <mergeCell ref="A6:B6"/>
    <mergeCell ref="D6:F6"/>
    <mergeCell ref="A9:G9"/>
    <mergeCell ref="A14:G14"/>
    <mergeCell ref="A46:B46"/>
    <mergeCell ref="A47:G47"/>
    <mergeCell ref="A62:B62"/>
  </mergeCells>
  <printOptions horizontalCentered="1"/>
  <pageMargins left="0.35" right="0.35" top="0.35" bottom="0.35" header="0" footer="0"/>
  <pageSetup scale="9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F289-E2BE-4B41-AB2E-FC89F2372734}">
  <sheetPr transitionEntry="1">
    <tabColor rgb="FF00B0F0"/>
    <pageSetUpPr fitToPage="1"/>
  </sheetPr>
  <dimension ref="A1:M61"/>
  <sheetViews>
    <sheetView showZeros="0" topLeftCell="A11" zoomScale="110" zoomScaleNormal="110" zoomScaleSheetLayoutView="100" workbookViewId="0">
      <selection activeCell="E22" sqref="E22"/>
    </sheetView>
  </sheetViews>
  <sheetFormatPr defaultRowHeight="12.75" x14ac:dyDescent="0.2"/>
  <cols>
    <col min="1" max="1" width="4.28515625" style="518" customWidth="1"/>
    <col min="2" max="2" width="30.7109375" style="518" customWidth="1"/>
    <col min="3" max="7" width="11.140625" style="518" customWidth="1"/>
    <col min="8" max="8" width="11.7109375" style="518" customWidth="1"/>
    <col min="9" max="16384" width="9.140625" style="518"/>
  </cols>
  <sheetData>
    <row r="1" spans="1:13" ht="15.75" x14ac:dyDescent="0.25">
      <c r="A1" s="1152" t="s">
        <v>1</v>
      </c>
      <c r="B1" s="1153"/>
      <c r="C1" s="1153"/>
      <c r="D1" s="1154"/>
      <c r="E1" s="1152" t="s">
        <v>390</v>
      </c>
      <c r="F1" s="1153"/>
      <c r="G1" s="1153"/>
      <c r="H1" s="1154"/>
      <c r="I1" s="554"/>
      <c r="J1" s="554"/>
      <c r="K1" s="554"/>
      <c r="L1" s="554"/>
      <c r="M1" s="554"/>
    </row>
    <row r="2" spans="1:13" ht="15.75" x14ac:dyDescent="0.25">
      <c r="A2" s="1155"/>
      <c r="B2" s="1156"/>
      <c r="C2" s="1156"/>
      <c r="D2" s="1157"/>
      <c r="E2" s="1131" t="s">
        <v>333</v>
      </c>
      <c r="F2" s="1131"/>
      <c r="G2" s="1131"/>
      <c r="H2" s="1131"/>
      <c r="I2" s="554"/>
      <c r="J2" s="554"/>
      <c r="K2" s="554"/>
      <c r="L2" s="554"/>
      <c r="M2" s="554"/>
    </row>
    <row r="3" spans="1:13" ht="15.75" x14ac:dyDescent="0.25">
      <c r="A3" s="1158" t="s">
        <v>455</v>
      </c>
      <c r="B3" s="1159"/>
      <c r="C3" s="1159"/>
      <c r="D3" s="1160"/>
      <c r="E3" s="1133" t="s">
        <v>389</v>
      </c>
      <c r="F3" s="1133"/>
      <c r="G3" s="1133"/>
      <c r="H3" s="1133"/>
      <c r="I3" s="554"/>
      <c r="J3" s="554"/>
      <c r="K3" s="554"/>
      <c r="L3" s="554"/>
      <c r="M3" s="554"/>
    </row>
    <row r="4" spans="1:13" ht="4.5" customHeight="1" x14ac:dyDescent="0.2">
      <c r="A4" s="1134"/>
      <c r="B4" s="1135"/>
      <c r="C4" s="1135"/>
      <c r="D4" s="1135"/>
      <c r="E4" s="1135"/>
      <c r="F4" s="1135"/>
      <c r="G4" s="1135"/>
      <c r="H4" s="1136"/>
      <c r="I4" s="554"/>
      <c r="J4" s="554"/>
      <c r="K4" s="554"/>
      <c r="L4" s="554"/>
      <c r="M4" s="554"/>
    </row>
    <row r="5" spans="1:13" ht="9.75" customHeight="1" x14ac:dyDescent="0.2">
      <c r="A5" s="1146" t="s">
        <v>6</v>
      </c>
      <c r="B5" s="1147"/>
      <c r="C5" s="1148"/>
      <c r="D5" s="633" t="s">
        <v>7</v>
      </c>
      <c r="E5" s="1146" t="s">
        <v>9</v>
      </c>
      <c r="F5" s="1147"/>
      <c r="G5" s="1148"/>
      <c r="H5" s="135" t="s">
        <v>7</v>
      </c>
      <c r="I5" s="554"/>
      <c r="J5" s="554"/>
      <c r="K5" s="554"/>
      <c r="L5" s="554"/>
      <c r="M5" s="554"/>
    </row>
    <row r="6" spans="1:13" ht="15" customHeight="1" x14ac:dyDescent="0.2">
      <c r="A6" s="1008" t="s">
        <v>597</v>
      </c>
      <c r="B6" s="1013"/>
      <c r="C6" s="1009"/>
      <c r="D6" s="555" t="s">
        <v>499</v>
      </c>
      <c r="E6" s="1010" t="s">
        <v>616</v>
      </c>
      <c r="F6" s="1011"/>
      <c r="G6" s="1012"/>
      <c r="H6" s="555" t="s">
        <v>611</v>
      </c>
      <c r="I6" s="554"/>
      <c r="J6" s="554"/>
      <c r="K6" s="554"/>
      <c r="L6" s="554"/>
      <c r="M6" s="554"/>
    </row>
    <row r="7" spans="1:13" ht="9.75" customHeight="1" x14ac:dyDescent="0.2">
      <c r="A7" s="1149" t="s">
        <v>8</v>
      </c>
      <c r="B7" s="1150"/>
      <c r="C7" s="1151"/>
      <c r="D7" s="632" t="s">
        <v>7</v>
      </c>
      <c r="E7" s="1124"/>
      <c r="F7" s="1125"/>
      <c r="G7" s="1125"/>
      <c r="H7" s="1126"/>
      <c r="I7" s="554"/>
      <c r="J7" s="554"/>
      <c r="K7" s="554"/>
      <c r="L7" s="554"/>
      <c r="M7" s="554"/>
    </row>
    <row r="8" spans="1:13" ht="15" customHeight="1" x14ac:dyDescent="0.2">
      <c r="A8" s="1008" t="s">
        <v>505</v>
      </c>
      <c r="B8" s="1013"/>
      <c r="C8" s="1009"/>
      <c r="D8" s="555" t="s">
        <v>406</v>
      </c>
      <c r="E8" s="1127"/>
      <c r="F8" s="1128"/>
      <c r="G8" s="1128"/>
      <c r="H8" s="1129"/>
      <c r="I8" s="554"/>
      <c r="J8" s="554"/>
      <c r="K8" s="554"/>
      <c r="L8" s="554"/>
      <c r="M8" s="554"/>
    </row>
    <row r="9" spans="1:13" ht="4.5" customHeight="1" x14ac:dyDescent="0.2">
      <c r="A9" s="1110"/>
      <c r="B9" s="1108"/>
      <c r="C9" s="1108"/>
      <c r="D9" s="1108"/>
      <c r="E9" s="1108"/>
      <c r="F9" s="1108"/>
      <c r="G9" s="1108"/>
      <c r="H9" s="1109"/>
      <c r="I9" s="554"/>
      <c r="J9" s="554"/>
      <c r="K9" s="554"/>
      <c r="L9" s="554"/>
      <c r="M9" s="554"/>
    </row>
    <row r="10" spans="1:13" ht="12" customHeight="1" x14ac:dyDescent="0.2">
      <c r="A10" s="295"/>
      <c r="B10" s="1044"/>
      <c r="C10" s="1045"/>
      <c r="D10" s="296" t="s">
        <v>448</v>
      </c>
      <c r="E10" s="297" t="s">
        <v>451</v>
      </c>
      <c r="F10" s="298" t="s">
        <v>451</v>
      </c>
      <c r="G10" s="299" t="s">
        <v>456</v>
      </c>
      <c r="H10" s="300" t="s">
        <v>24</v>
      </c>
      <c r="I10" s="554"/>
      <c r="J10" s="554"/>
      <c r="K10" s="554"/>
      <c r="L10" s="554"/>
      <c r="M10" s="554"/>
    </row>
    <row r="11" spans="1:13" ht="12" customHeight="1" x14ac:dyDescent="0.2">
      <c r="A11" s="301"/>
      <c r="B11" s="1022"/>
      <c r="C11" s="1023"/>
      <c r="D11" s="296" t="s">
        <v>3</v>
      </c>
      <c r="E11" s="301" t="s">
        <v>25</v>
      </c>
      <c r="F11" s="622" t="s">
        <v>26</v>
      </c>
      <c r="G11" s="303" t="s">
        <v>6</v>
      </c>
      <c r="H11" s="623" t="s">
        <v>28</v>
      </c>
      <c r="I11" s="554"/>
      <c r="J11" s="554"/>
      <c r="K11" s="554"/>
      <c r="L11" s="554"/>
      <c r="M11" s="554"/>
    </row>
    <row r="12" spans="1:13" ht="12" customHeight="1" x14ac:dyDescent="0.2">
      <c r="A12" s="301" t="s">
        <v>29</v>
      </c>
      <c r="B12" s="1022" t="s">
        <v>30</v>
      </c>
      <c r="C12" s="1023"/>
      <c r="D12" s="301" t="s">
        <v>31</v>
      </c>
      <c r="E12" s="301" t="s">
        <v>32</v>
      </c>
      <c r="F12" s="622" t="s">
        <v>31</v>
      </c>
      <c r="G12" s="303" t="s">
        <v>66</v>
      </c>
      <c r="H12" s="623" t="s">
        <v>33</v>
      </c>
      <c r="I12" s="554"/>
      <c r="J12" s="554"/>
      <c r="K12" s="554"/>
      <c r="L12" s="554"/>
      <c r="M12" s="554"/>
    </row>
    <row r="13" spans="1:13" ht="10.5" customHeight="1" x14ac:dyDescent="0.2">
      <c r="A13" s="276" t="s">
        <v>11</v>
      </c>
      <c r="B13" s="1026" t="s">
        <v>12</v>
      </c>
      <c r="C13" s="1027"/>
      <c r="D13" s="276" t="s">
        <v>13</v>
      </c>
      <c r="E13" s="276" t="s">
        <v>14</v>
      </c>
      <c r="F13" s="624" t="s">
        <v>15</v>
      </c>
      <c r="G13" s="278" t="s">
        <v>16</v>
      </c>
      <c r="H13" s="625" t="s">
        <v>17</v>
      </c>
      <c r="I13" s="554"/>
      <c r="J13" s="554"/>
      <c r="K13" s="554"/>
      <c r="L13" s="554"/>
      <c r="M13" s="554"/>
    </row>
    <row r="14" spans="1:13" ht="13.5" customHeight="1" x14ac:dyDescent="0.2">
      <c r="A14" s="305" t="s">
        <v>383</v>
      </c>
      <c r="B14" s="1145" t="s">
        <v>392</v>
      </c>
      <c r="C14" s="1145"/>
      <c r="D14" s="562">
        <v>557305</v>
      </c>
      <c r="E14" s="562">
        <v>447666</v>
      </c>
      <c r="F14" s="208">
        <v>557305</v>
      </c>
      <c r="G14" s="223">
        <v>447666</v>
      </c>
      <c r="H14" s="306">
        <f>+G14-F14</f>
        <v>-109639</v>
      </c>
      <c r="I14" s="554"/>
      <c r="J14" s="554"/>
      <c r="K14" s="554"/>
      <c r="L14" s="554"/>
      <c r="M14" s="554"/>
    </row>
    <row r="15" spans="1:13" ht="13.5" customHeight="1" x14ac:dyDescent="0.2">
      <c r="A15" s="305">
        <v>290</v>
      </c>
      <c r="B15" s="1145" t="s">
        <v>230</v>
      </c>
      <c r="C15" s="1145"/>
      <c r="D15" s="562"/>
      <c r="E15" s="562"/>
      <c r="F15" s="208"/>
      <c r="G15" s="223"/>
      <c r="H15" s="306">
        <f>+G15-F15</f>
        <v>0</v>
      </c>
      <c r="I15" s="554"/>
      <c r="J15" s="554"/>
      <c r="K15" s="554"/>
      <c r="L15" s="554"/>
      <c r="M15" s="554"/>
    </row>
    <row r="16" spans="1:13" ht="4.5" customHeight="1" x14ac:dyDescent="0.2">
      <c r="A16" s="1110"/>
      <c r="B16" s="1108"/>
      <c r="C16" s="1108"/>
      <c r="D16" s="1108"/>
      <c r="E16" s="1108"/>
      <c r="F16" s="1108"/>
      <c r="G16" s="1108"/>
      <c r="H16" s="1109"/>
      <c r="I16" s="554"/>
      <c r="J16" s="554"/>
      <c r="K16" s="554"/>
      <c r="L16" s="554"/>
      <c r="M16" s="554"/>
    </row>
    <row r="17" spans="1:13" ht="12" customHeight="1" x14ac:dyDescent="0.2">
      <c r="A17" s="301" t="s">
        <v>334</v>
      </c>
      <c r="B17" s="301" t="s">
        <v>336</v>
      </c>
      <c r="C17" s="296" t="s">
        <v>448</v>
      </c>
      <c r="D17" s="297" t="s">
        <v>451</v>
      </c>
      <c r="E17" s="298" t="s">
        <v>451</v>
      </c>
      <c r="F17" s="299" t="s">
        <v>456</v>
      </c>
      <c r="G17" s="1140" t="s">
        <v>432</v>
      </c>
      <c r="H17" s="1045"/>
      <c r="I17" s="554"/>
      <c r="J17" s="554"/>
      <c r="K17" s="554"/>
      <c r="L17" s="554"/>
      <c r="M17" s="554"/>
    </row>
    <row r="18" spans="1:13" ht="12" customHeight="1" x14ac:dyDescent="0.2">
      <c r="A18" s="301" t="s">
        <v>335</v>
      </c>
      <c r="B18" s="301" t="s">
        <v>337</v>
      </c>
      <c r="C18" s="301" t="s">
        <v>3</v>
      </c>
      <c r="D18" s="301" t="s">
        <v>25</v>
      </c>
      <c r="E18" s="622" t="s">
        <v>26</v>
      </c>
      <c r="F18" s="303" t="s">
        <v>6</v>
      </c>
      <c r="G18" s="1141" t="s">
        <v>433</v>
      </c>
      <c r="H18" s="1023"/>
      <c r="I18" s="554"/>
      <c r="J18" s="554"/>
      <c r="K18" s="554"/>
      <c r="L18" s="554"/>
      <c r="M18" s="554"/>
    </row>
    <row r="19" spans="1:13" ht="12" customHeight="1" x14ac:dyDescent="0.2">
      <c r="A19" s="307" t="s">
        <v>2</v>
      </c>
      <c r="B19" s="307"/>
      <c r="C19" s="307" t="s">
        <v>31</v>
      </c>
      <c r="D19" s="307" t="s">
        <v>32</v>
      </c>
      <c r="E19" s="308" t="s">
        <v>31</v>
      </c>
      <c r="F19" s="309" t="s">
        <v>66</v>
      </c>
      <c r="G19" s="1142" t="s">
        <v>434</v>
      </c>
      <c r="H19" s="1143"/>
      <c r="I19" s="554"/>
      <c r="J19" s="554"/>
      <c r="K19" s="554"/>
      <c r="L19" s="554"/>
      <c r="M19" s="554"/>
    </row>
    <row r="20" spans="1:13" ht="22.5" customHeight="1" x14ac:dyDescent="0.2">
      <c r="A20" s="195" t="s">
        <v>681</v>
      </c>
      <c r="B20" s="569" t="s">
        <v>680</v>
      </c>
      <c r="C20" s="561">
        <v>557305</v>
      </c>
      <c r="D20" s="561">
        <v>447666</v>
      </c>
      <c r="E20" s="197">
        <v>557305</v>
      </c>
      <c r="F20" s="199">
        <v>870000</v>
      </c>
      <c r="G20" s="1237" t="s">
        <v>682</v>
      </c>
      <c r="H20" s="1238"/>
      <c r="I20" s="662"/>
      <c r="J20" s="554"/>
      <c r="K20" s="554"/>
      <c r="L20" s="554"/>
      <c r="M20" s="554"/>
    </row>
    <row r="21" spans="1:13" ht="12" customHeight="1" x14ac:dyDescent="0.2">
      <c r="A21" s="516" t="s">
        <v>180</v>
      </c>
      <c r="B21" s="675" t="s">
        <v>726</v>
      </c>
      <c r="C21" s="561"/>
      <c r="D21" s="561">
        <v>2409804</v>
      </c>
      <c r="E21" s="197">
        <v>2409804</v>
      </c>
      <c r="F21" s="199">
        <v>2409804</v>
      </c>
      <c r="G21" s="1239" t="s">
        <v>727</v>
      </c>
      <c r="H21" s="1240"/>
      <c r="I21" s="554"/>
      <c r="J21" s="554"/>
      <c r="K21" s="554"/>
      <c r="L21" s="554"/>
      <c r="M21" s="554"/>
    </row>
    <row r="22" spans="1:13" ht="12" customHeight="1" x14ac:dyDescent="0.2">
      <c r="A22" s="195" t="s">
        <v>180</v>
      </c>
      <c r="B22" s="569" t="s">
        <v>779</v>
      </c>
      <c r="C22" s="561"/>
      <c r="D22" s="561"/>
      <c r="E22" s="197">
        <v>211870</v>
      </c>
      <c r="F22" s="199">
        <v>608380</v>
      </c>
      <c r="G22" s="1138" t="s">
        <v>780</v>
      </c>
      <c r="H22" s="1048"/>
      <c r="I22" s="554"/>
      <c r="J22" s="554"/>
      <c r="K22" s="554"/>
      <c r="L22" s="554"/>
      <c r="M22" s="554"/>
    </row>
    <row r="23" spans="1:13" ht="12" customHeight="1" x14ac:dyDescent="0.2">
      <c r="A23" s="195"/>
      <c r="B23" s="569"/>
      <c r="C23" s="561"/>
      <c r="D23" s="561"/>
      <c r="E23" s="197"/>
      <c r="F23" s="199"/>
      <c r="G23" s="1138"/>
      <c r="H23" s="1048"/>
      <c r="I23" s="554"/>
      <c r="J23" s="554"/>
      <c r="K23" s="554"/>
      <c r="L23" s="554"/>
      <c r="M23" s="554"/>
    </row>
    <row r="24" spans="1:13" ht="12" customHeight="1" x14ac:dyDescent="0.2">
      <c r="A24" s="195"/>
      <c r="B24" s="569"/>
      <c r="C24" s="561"/>
      <c r="D24" s="561"/>
      <c r="E24" s="197"/>
      <c r="F24" s="199"/>
      <c r="G24" s="1138"/>
      <c r="H24" s="1048"/>
      <c r="I24" s="554"/>
      <c r="J24" s="554"/>
      <c r="K24" s="554"/>
      <c r="L24" s="554"/>
      <c r="M24" s="554"/>
    </row>
    <row r="25" spans="1:13" ht="12" customHeight="1" x14ac:dyDescent="0.2">
      <c r="A25" s="195"/>
      <c r="B25" s="569"/>
      <c r="C25" s="561"/>
      <c r="D25" s="561"/>
      <c r="E25" s="197"/>
      <c r="F25" s="199"/>
      <c r="G25" s="1138"/>
      <c r="H25" s="1048"/>
      <c r="I25" s="554"/>
      <c r="J25" s="554"/>
      <c r="K25" s="554"/>
      <c r="L25" s="554"/>
      <c r="M25" s="554"/>
    </row>
    <row r="26" spans="1:13" ht="12" customHeight="1" x14ac:dyDescent="0.2">
      <c r="A26" s="195"/>
      <c r="B26" s="569"/>
      <c r="C26" s="561"/>
      <c r="D26" s="561"/>
      <c r="E26" s="197"/>
      <c r="F26" s="199"/>
      <c r="G26" s="1138"/>
      <c r="H26" s="1048"/>
      <c r="I26" s="554"/>
      <c r="J26" s="554"/>
      <c r="K26" s="554"/>
      <c r="L26" s="554"/>
      <c r="M26" s="554"/>
    </row>
    <row r="27" spans="1:13" ht="12" customHeight="1" x14ac:dyDescent="0.2">
      <c r="A27" s="195"/>
      <c r="B27" s="569"/>
      <c r="C27" s="561"/>
      <c r="D27" s="561"/>
      <c r="E27" s="197"/>
      <c r="F27" s="199"/>
      <c r="G27" s="1138"/>
      <c r="H27" s="1048"/>
      <c r="I27" s="554"/>
      <c r="J27" s="554"/>
      <c r="K27" s="554"/>
      <c r="L27" s="554"/>
      <c r="M27" s="554"/>
    </row>
    <row r="28" spans="1:13" ht="12" customHeight="1" x14ac:dyDescent="0.2">
      <c r="A28" s="195"/>
      <c r="B28" s="569"/>
      <c r="C28" s="561"/>
      <c r="D28" s="561"/>
      <c r="E28" s="197"/>
      <c r="F28" s="199"/>
      <c r="G28" s="1138"/>
      <c r="H28" s="1048"/>
      <c r="I28" s="554"/>
      <c r="J28" s="554"/>
      <c r="K28" s="554"/>
      <c r="L28" s="554"/>
      <c r="M28" s="554"/>
    </row>
    <row r="29" spans="1:13" ht="12" customHeight="1" x14ac:dyDescent="0.2">
      <c r="A29" s="195"/>
      <c r="B29" s="569"/>
      <c r="C29" s="561"/>
      <c r="D29" s="561"/>
      <c r="E29" s="197"/>
      <c r="F29" s="199"/>
      <c r="G29" s="1138"/>
      <c r="H29" s="1048"/>
      <c r="I29" s="554"/>
      <c r="J29" s="554"/>
      <c r="K29" s="554"/>
      <c r="L29" s="554"/>
      <c r="M29" s="554"/>
    </row>
    <row r="30" spans="1:13" ht="12" customHeight="1" x14ac:dyDescent="0.2">
      <c r="A30" s="195"/>
      <c r="B30" s="569"/>
      <c r="C30" s="561"/>
      <c r="D30" s="561"/>
      <c r="E30" s="197"/>
      <c r="F30" s="199"/>
      <c r="G30" s="1138"/>
      <c r="H30" s="1048"/>
      <c r="I30" s="554"/>
      <c r="J30" s="554"/>
      <c r="K30" s="554"/>
      <c r="L30" s="554"/>
      <c r="M30" s="554"/>
    </row>
    <row r="31" spans="1:13" ht="12" customHeight="1" x14ac:dyDescent="0.2">
      <c r="A31" s="195"/>
      <c r="B31" s="569"/>
      <c r="C31" s="561"/>
      <c r="D31" s="561"/>
      <c r="E31" s="197"/>
      <c r="F31" s="199"/>
      <c r="G31" s="1138"/>
      <c r="H31" s="1048"/>
      <c r="I31" s="554"/>
      <c r="J31" s="554"/>
      <c r="K31" s="554"/>
      <c r="L31" s="554"/>
      <c r="M31" s="554"/>
    </row>
    <row r="32" spans="1:13" ht="12" customHeight="1" x14ac:dyDescent="0.2">
      <c r="A32" s="195"/>
      <c r="B32" s="569"/>
      <c r="C32" s="561"/>
      <c r="D32" s="561"/>
      <c r="E32" s="197"/>
      <c r="F32" s="199"/>
      <c r="G32" s="1138"/>
      <c r="H32" s="1048"/>
      <c r="I32" s="554"/>
      <c r="J32" s="554"/>
      <c r="K32" s="554"/>
      <c r="L32" s="554"/>
      <c r="M32" s="554"/>
    </row>
    <row r="33" spans="1:13" ht="12" customHeight="1" x14ac:dyDescent="0.2">
      <c r="A33" s="195"/>
      <c r="B33" s="569"/>
      <c r="C33" s="561"/>
      <c r="D33" s="561"/>
      <c r="E33" s="197"/>
      <c r="F33" s="199"/>
      <c r="G33" s="1138"/>
      <c r="H33" s="1048"/>
      <c r="I33" s="554"/>
      <c r="J33" s="554"/>
      <c r="K33" s="554"/>
      <c r="L33" s="554"/>
      <c r="M33" s="554"/>
    </row>
    <row r="34" spans="1:13" ht="12" customHeight="1" x14ac:dyDescent="0.2">
      <c r="A34" s="195"/>
      <c r="B34" s="569"/>
      <c r="C34" s="561"/>
      <c r="D34" s="561"/>
      <c r="E34" s="197"/>
      <c r="F34" s="199"/>
      <c r="G34" s="1138"/>
      <c r="H34" s="1048"/>
      <c r="I34" s="554"/>
      <c r="J34" s="554"/>
      <c r="K34" s="554"/>
      <c r="L34" s="554"/>
      <c r="M34" s="554"/>
    </row>
    <row r="35" spans="1:13" ht="12" customHeight="1" x14ac:dyDescent="0.2">
      <c r="A35" s="195"/>
      <c r="B35" s="569"/>
      <c r="C35" s="561"/>
      <c r="D35" s="561"/>
      <c r="E35" s="197"/>
      <c r="F35" s="199"/>
      <c r="G35" s="1138"/>
      <c r="H35" s="1048"/>
      <c r="I35" s="554"/>
      <c r="J35" s="554"/>
      <c r="K35" s="554"/>
      <c r="L35" s="554"/>
      <c r="M35" s="554"/>
    </row>
    <row r="36" spans="1:13" ht="12" customHeight="1" x14ac:dyDescent="0.2">
      <c r="A36" s="195"/>
      <c r="B36" s="569"/>
      <c r="C36" s="561"/>
      <c r="D36" s="561"/>
      <c r="E36" s="197"/>
      <c r="F36" s="199"/>
      <c r="G36" s="1138"/>
      <c r="H36" s="1048"/>
      <c r="I36" s="554"/>
      <c r="J36" s="554"/>
      <c r="K36" s="554"/>
      <c r="L36" s="554"/>
      <c r="M36" s="554"/>
    </row>
    <row r="37" spans="1:13" ht="12" customHeight="1" x14ac:dyDescent="0.2">
      <c r="A37" s="195"/>
      <c r="B37" s="569"/>
      <c r="C37" s="561"/>
      <c r="D37" s="561"/>
      <c r="E37" s="197"/>
      <c r="F37" s="199"/>
      <c r="G37" s="1138"/>
      <c r="H37" s="1048"/>
      <c r="I37" s="554"/>
      <c r="J37" s="554"/>
      <c r="K37" s="554"/>
      <c r="L37" s="554"/>
      <c r="M37" s="554"/>
    </row>
    <row r="38" spans="1:13" ht="12" customHeight="1" x14ac:dyDescent="0.2">
      <c r="A38" s="195"/>
      <c r="B38" s="569"/>
      <c r="C38" s="561"/>
      <c r="D38" s="561"/>
      <c r="E38" s="197"/>
      <c r="F38" s="199"/>
      <c r="G38" s="1138"/>
      <c r="H38" s="1048"/>
      <c r="I38" s="554"/>
      <c r="J38" s="554"/>
      <c r="K38" s="554"/>
      <c r="L38" s="554"/>
      <c r="M38" s="554"/>
    </row>
    <row r="39" spans="1:13" ht="12" customHeight="1" x14ac:dyDescent="0.2">
      <c r="A39" s="195"/>
      <c r="B39" s="569"/>
      <c r="C39" s="561"/>
      <c r="D39" s="561"/>
      <c r="E39" s="197"/>
      <c r="F39" s="199"/>
      <c r="G39" s="1138"/>
      <c r="H39" s="1048"/>
      <c r="I39" s="554"/>
      <c r="J39" s="554"/>
      <c r="K39" s="554"/>
      <c r="L39" s="554"/>
      <c r="M39" s="554"/>
    </row>
    <row r="40" spans="1:13" ht="12" customHeight="1" x14ac:dyDescent="0.2">
      <c r="A40" s="195"/>
      <c r="B40" s="569"/>
      <c r="C40" s="561"/>
      <c r="D40" s="561"/>
      <c r="E40" s="197"/>
      <c r="F40" s="199"/>
      <c r="G40" s="1138"/>
      <c r="H40" s="1048"/>
      <c r="I40" s="554"/>
      <c r="J40" s="554"/>
      <c r="K40" s="554"/>
      <c r="L40" s="554"/>
      <c r="M40" s="554"/>
    </row>
    <row r="41" spans="1:13" ht="12" customHeight="1" x14ac:dyDescent="0.2">
      <c r="A41" s="195"/>
      <c r="B41" s="569"/>
      <c r="C41" s="561"/>
      <c r="D41" s="561"/>
      <c r="E41" s="197"/>
      <c r="F41" s="199"/>
      <c r="G41" s="1138"/>
      <c r="H41" s="1048"/>
      <c r="I41" s="554"/>
      <c r="J41" s="554"/>
      <c r="K41" s="554"/>
      <c r="L41" s="554"/>
      <c r="M41" s="554"/>
    </row>
    <row r="42" spans="1:13" ht="12" customHeight="1" x14ac:dyDescent="0.2">
      <c r="A42" s="195"/>
      <c r="B42" s="569"/>
      <c r="C42" s="561"/>
      <c r="D42" s="561"/>
      <c r="E42" s="197"/>
      <c r="F42" s="199"/>
      <c r="G42" s="1138"/>
      <c r="H42" s="1048"/>
      <c r="I42" s="554"/>
      <c r="J42" s="554"/>
      <c r="K42" s="554"/>
      <c r="L42" s="554"/>
      <c r="M42" s="554"/>
    </row>
    <row r="43" spans="1:13" ht="12" customHeight="1" x14ac:dyDescent="0.2">
      <c r="A43" s="195"/>
      <c r="B43" s="569"/>
      <c r="C43" s="561"/>
      <c r="D43" s="561"/>
      <c r="E43" s="197"/>
      <c r="F43" s="199"/>
      <c r="G43" s="1138"/>
      <c r="H43" s="1048"/>
      <c r="I43" s="554"/>
      <c r="J43" s="554"/>
      <c r="K43" s="554"/>
      <c r="L43" s="554"/>
      <c r="M43" s="554"/>
    </row>
    <row r="44" spans="1:13" ht="12" customHeight="1" x14ac:dyDescent="0.2">
      <c r="A44" s="195"/>
      <c r="B44" s="569"/>
      <c r="C44" s="561"/>
      <c r="D44" s="561"/>
      <c r="E44" s="197"/>
      <c r="F44" s="199"/>
      <c r="G44" s="1138"/>
      <c r="H44" s="1048"/>
      <c r="I44" s="554"/>
      <c r="J44" s="554"/>
      <c r="K44" s="554"/>
      <c r="L44" s="554"/>
      <c r="M44" s="554"/>
    </row>
    <row r="45" spans="1:13" ht="12" customHeight="1" x14ac:dyDescent="0.2">
      <c r="A45" s="195"/>
      <c r="B45" s="569"/>
      <c r="C45" s="561"/>
      <c r="D45" s="561"/>
      <c r="E45" s="197"/>
      <c r="F45" s="199"/>
      <c r="G45" s="1138"/>
      <c r="H45" s="1048"/>
      <c r="I45" s="554"/>
      <c r="J45" s="554"/>
      <c r="K45" s="554"/>
      <c r="L45" s="554"/>
      <c r="M45" s="554"/>
    </row>
    <row r="46" spans="1:13" ht="12" customHeight="1" x14ac:dyDescent="0.2">
      <c r="A46" s="195"/>
      <c r="B46" s="569"/>
      <c r="C46" s="561"/>
      <c r="D46" s="561"/>
      <c r="E46" s="197"/>
      <c r="F46" s="199"/>
      <c r="G46" s="1138"/>
      <c r="H46" s="1048"/>
      <c r="I46" s="554"/>
      <c r="J46" s="554"/>
      <c r="K46" s="554"/>
      <c r="L46" s="554"/>
      <c r="M46" s="554"/>
    </row>
    <row r="47" spans="1:13" ht="12" customHeight="1" x14ac:dyDescent="0.2">
      <c r="A47" s="195"/>
      <c r="B47" s="569"/>
      <c r="C47" s="561"/>
      <c r="D47" s="561"/>
      <c r="E47" s="197"/>
      <c r="F47" s="199"/>
      <c r="G47" s="1138"/>
      <c r="H47" s="1048"/>
      <c r="I47" s="554"/>
      <c r="J47" s="554"/>
      <c r="K47" s="554"/>
      <c r="L47" s="554"/>
      <c r="M47" s="554"/>
    </row>
    <row r="48" spans="1:13" ht="12" customHeight="1" x14ac:dyDescent="0.2">
      <c r="A48" s="195"/>
      <c r="B48" s="569"/>
      <c r="C48" s="561"/>
      <c r="D48" s="561"/>
      <c r="E48" s="197"/>
      <c r="F48" s="199"/>
      <c r="G48" s="1138"/>
      <c r="H48" s="1048"/>
      <c r="I48" s="554"/>
      <c r="J48" s="554"/>
      <c r="K48" s="554"/>
      <c r="L48" s="554"/>
      <c r="M48" s="554"/>
    </row>
    <row r="49" spans="1:13" ht="12" customHeight="1" x14ac:dyDescent="0.2">
      <c r="A49" s="195"/>
      <c r="B49" s="569"/>
      <c r="C49" s="561"/>
      <c r="D49" s="561"/>
      <c r="E49" s="197"/>
      <c r="F49" s="199"/>
      <c r="G49" s="1138"/>
      <c r="H49" s="1048"/>
      <c r="I49" s="554"/>
      <c r="J49" s="554"/>
      <c r="K49" s="554"/>
      <c r="L49" s="554"/>
      <c r="M49" s="554"/>
    </row>
    <row r="50" spans="1:13" ht="12" customHeight="1" x14ac:dyDescent="0.2">
      <c r="A50" s="195"/>
      <c r="B50" s="569"/>
      <c r="C50" s="561"/>
      <c r="D50" s="561"/>
      <c r="E50" s="197"/>
      <c r="F50" s="199"/>
      <c r="G50" s="1138"/>
      <c r="H50" s="1048"/>
      <c r="I50" s="554"/>
      <c r="J50" s="554"/>
      <c r="K50" s="554"/>
      <c r="L50" s="554"/>
      <c r="M50" s="554"/>
    </row>
    <row r="51" spans="1:13" ht="12" customHeight="1" x14ac:dyDescent="0.2">
      <c r="A51" s="195"/>
      <c r="B51" s="569"/>
      <c r="C51" s="561"/>
      <c r="D51" s="561"/>
      <c r="E51" s="197"/>
      <c r="F51" s="199"/>
      <c r="G51" s="1138"/>
      <c r="H51" s="1048"/>
      <c r="I51" s="554"/>
      <c r="J51" s="554"/>
      <c r="K51" s="554"/>
      <c r="L51" s="554"/>
      <c r="M51" s="554"/>
    </row>
    <row r="52" spans="1:13" ht="12" customHeight="1" x14ac:dyDescent="0.2">
      <c r="A52" s="195"/>
      <c r="B52" s="569"/>
      <c r="C52" s="561"/>
      <c r="D52" s="561"/>
      <c r="E52" s="197"/>
      <c r="F52" s="199"/>
      <c r="G52" s="1138"/>
      <c r="H52" s="1048"/>
      <c r="I52" s="554"/>
      <c r="J52" s="554"/>
      <c r="K52" s="554"/>
      <c r="L52" s="554"/>
      <c r="M52" s="554"/>
    </row>
    <row r="53" spans="1:13" ht="12" customHeight="1" x14ac:dyDescent="0.2">
      <c r="A53" s="195"/>
      <c r="B53" s="569"/>
      <c r="C53" s="561"/>
      <c r="D53" s="561"/>
      <c r="E53" s="197"/>
      <c r="F53" s="199"/>
      <c r="G53" s="1138"/>
      <c r="H53" s="1048"/>
      <c r="I53" s="554"/>
      <c r="J53" s="554"/>
      <c r="K53" s="554"/>
      <c r="L53" s="554"/>
      <c r="M53" s="554"/>
    </row>
    <row r="54" spans="1:13" ht="12" customHeight="1" x14ac:dyDescent="0.2">
      <c r="A54" s="195"/>
      <c r="B54" s="569"/>
      <c r="C54" s="561"/>
      <c r="D54" s="561"/>
      <c r="E54" s="197"/>
      <c r="F54" s="199"/>
      <c r="G54" s="1138"/>
      <c r="H54" s="1048"/>
      <c r="I54" s="554"/>
      <c r="J54" s="554"/>
      <c r="K54" s="554"/>
      <c r="L54" s="554"/>
      <c r="M54" s="554"/>
    </row>
    <row r="55" spans="1:13" ht="12" customHeight="1" x14ac:dyDescent="0.2">
      <c r="A55" s="195"/>
      <c r="B55" s="569"/>
      <c r="C55" s="561"/>
      <c r="D55" s="561"/>
      <c r="E55" s="197"/>
      <c r="F55" s="199"/>
      <c r="G55" s="1138"/>
      <c r="H55" s="1048"/>
      <c r="I55" s="554"/>
      <c r="J55" s="554"/>
      <c r="K55" s="554"/>
      <c r="L55" s="554"/>
      <c r="M55" s="554"/>
    </row>
    <row r="56" spans="1:13" ht="12" customHeight="1" x14ac:dyDescent="0.2">
      <c r="A56" s="195"/>
      <c r="B56" s="569"/>
      <c r="C56" s="561"/>
      <c r="D56" s="561"/>
      <c r="E56" s="197"/>
      <c r="F56" s="199"/>
      <c r="G56" s="1138"/>
      <c r="H56" s="1048"/>
      <c r="I56" s="554"/>
      <c r="J56" s="554"/>
      <c r="K56" s="554"/>
      <c r="L56" s="554"/>
      <c r="M56" s="554"/>
    </row>
    <row r="57" spans="1:13" ht="12" customHeight="1" x14ac:dyDescent="0.2">
      <c r="A57" s="195"/>
      <c r="B57" s="569"/>
      <c r="C57" s="561"/>
      <c r="D57" s="561"/>
      <c r="E57" s="197"/>
      <c r="F57" s="199"/>
      <c r="G57" s="1138"/>
      <c r="H57" s="1048"/>
      <c r="I57" s="554"/>
      <c r="J57" s="554"/>
      <c r="K57" s="554"/>
      <c r="L57" s="554"/>
      <c r="M57" s="554"/>
    </row>
    <row r="58" spans="1:13" ht="12" customHeight="1" x14ac:dyDescent="0.2">
      <c r="A58" s="195"/>
      <c r="B58" s="569"/>
      <c r="C58" s="561"/>
      <c r="D58" s="561"/>
      <c r="E58" s="197"/>
      <c r="F58" s="199"/>
      <c r="G58" s="1138"/>
      <c r="H58" s="1048"/>
      <c r="I58" s="554"/>
      <c r="J58" s="554"/>
      <c r="K58" s="554"/>
      <c r="L58" s="554"/>
      <c r="M58" s="554"/>
    </row>
    <row r="59" spans="1:13" ht="12" customHeight="1" x14ac:dyDescent="0.2">
      <c r="A59" s="195"/>
      <c r="B59" s="569"/>
      <c r="C59" s="561"/>
      <c r="D59" s="561"/>
      <c r="E59" s="197"/>
      <c r="F59" s="199"/>
      <c r="G59" s="1138"/>
      <c r="H59" s="1048"/>
      <c r="I59" s="554"/>
      <c r="J59" s="554"/>
      <c r="K59" s="554"/>
      <c r="L59" s="554"/>
      <c r="M59" s="554"/>
    </row>
    <row r="60" spans="1:13" ht="12" customHeight="1" x14ac:dyDescent="0.2">
      <c r="A60" s="201"/>
      <c r="B60" s="225"/>
      <c r="C60" s="202"/>
      <c r="D60" s="202"/>
      <c r="E60" s="203"/>
      <c r="F60" s="204"/>
      <c r="G60" s="1139"/>
      <c r="H60" s="1051"/>
      <c r="I60" s="554"/>
      <c r="J60" s="554"/>
      <c r="K60" s="554"/>
      <c r="L60" s="554"/>
      <c r="M60" s="554"/>
    </row>
    <row r="61" spans="1:13" ht="9" customHeight="1" x14ac:dyDescent="0.2">
      <c r="A61" s="293" t="s">
        <v>338</v>
      </c>
      <c r="B61" s="294"/>
      <c r="C61" s="294"/>
      <c r="D61" s="294"/>
      <c r="E61" s="294"/>
      <c r="F61" s="294"/>
      <c r="G61" s="294"/>
      <c r="H61" s="294"/>
      <c r="I61" s="554"/>
      <c r="J61" s="554"/>
      <c r="K61" s="554"/>
      <c r="L61" s="554"/>
      <c r="M61" s="554"/>
    </row>
  </sheetData>
  <mergeCells count="66">
    <mergeCell ref="A1:D1"/>
    <mergeCell ref="E1:H1"/>
    <mergeCell ref="A2:D2"/>
    <mergeCell ref="E2:H2"/>
    <mergeCell ref="A3:D3"/>
    <mergeCell ref="E3:H3"/>
    <mergeCell ref="B14:C14"/>
    <mergeCell ref="A4:H4"/>
    <mergeCell ref="A5:C5"/>
    <mergeCell ref="E5:G5"/>
    <mergeCell ref="A6:C6"/>
    <mergeCell ref="E6:G6"/>
    <mergeCell ref="A7:C7"/>
    <mergeCell ref="E7:H8"/>
    <mergeCell ref="A8:C8"/>
    <mergeCell ref="A9:H9"/>
    <mergeCell ref="B10:C10"/>
    <mergeCell ref="B11:C11"/>
    <mergeCell ref="B12:C12"/>
    <mergeCell ref="B13:C13"/>
    <mergeCell ref="G26:H26"/>
    <mergeCell ref="B15:C15"/>
    <mergeCell ref="A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G50:H50"/>
    <mergeCell ref="G39:H39"/>
    <mergeCell ref="G40:H40"/>
    <mergeCell ref="G41:H41"/>
    <mergeCell ref="G42:H42"/>
    <mergeCell ref="G43:H43"/>
    <mergeCell ref="G44:H44"/>
    <mergeCell ref="G45:H45"/>
    <mergeCell ref="G46:H46"/>
    <mergeCell ref="G47:H47"/>
    <mergeCell ref="G48:H48"/>
    <mergeCell ref="G49:H49"/>
    <mergeCell ref="G57:H57"/>
    <mergeCell ref="G58:H58"/>
    <mergeCell ref="G59:H59"/>
    <mergeCell ref="G60:H60"/>
    <mergeCell ref="G51:H51"/>
    <mergeCell ref="G52:H52"/>
    <mergeCell ref="G53:H53"/>
    <mergeCell ref="G54:H54"/>
    <mergeCell ref="G55:H55"/>
    <mergeCell ref="G56:H56"/>
  </mergeCells>
  <printOptions horizontalCentered="1"/>
  <pageMargins left="0.35" right="0.35" top="0.35" bottom="0.35" header="0" footer="0"/>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1C804-2421-4B19-A31F-872806FB9B8D}">
  <sheetPr transitionEntry="1">
    <tabColor rgb="FF00B0F0"/>
    <pageSetUpPr fitToPage="1"/>
  </sheetPr>
  <dimension ref="A1:M52"/>
  <sheetViews>
    <sheetView showZeros="0" topLeftCell="A10" zoomScale="110" zoomScaleNormal="110" zoomScaleSheetLayoutView="100" workbookViewId="0">
      <selection activeCell="L33" sqref="L33"/>
    </sheetView>
  </sheetViews>
  <sheetFormatPr defaultRowHeight="12.75" x14ac:dyDescent="0.2"/>
  <cols>
    <col min="1" max="1" width="4.28515625" style="518" customWidth="1"/>
    <col min="2" max="2" width="30.7109375" style="518" customWidth="1"/>
    <col min="3" max="7" width="11.140625" style="518" customWidth="1"/>
    <col min="8" max="8" width="10.7109375" style="518" customWidth="1"/>
    <col min="9" max="16384" width="9.140625" style="518"/>
  </cols>
  <sheetData>
    <row r="1" spans="1:13" ht="15.75" x14ac:dyDescent="0.25">
      <c r="A1" s="829" t="s">
        <v>1</v>
      </c>
      <c r="B1" s="830"/>
      <c r="C1" s="830"/>
      <c r="D1" s="831"/>
      <c r="E1" s="829" t="s">
        <v>390</v>
      </c>
      <c r="F1" s="830"/>
      <c r="G1" s="830"/>
      <c r="H1" s="831"/>
      <c r="I1" s="554"/>
      <c r="J1" s="554"/>
      <c r="K1" s="554"/>
      <c r="L1" s="554"/>
      <c r="M1" s="554"/>
    </row>
    <row r="2" spans="1:13" ht="15.75" x14ac:dyDescent="0.25">
      <c r="A2" s="832"/>
      <c r="B2" s="833"/>
      <c r="C2" s="833"/>
      <c r="D2" s="834"/>
      <c r="E2" s="843" t="s">
        <v>339</v>
      </c>
      <c r="F2" s="843"/>
      <c r="G2" s="843"/>
      <c r="H2" s="843"/>
      <c r="I2" s="554"/>
      <c r="J2" s="554"/>
      <c r="K2" s="554"/>
      <c r="L2" s="554"/>
      <c r="M2" s="554"/>
    </row>
    <row r="3" spans="1:13" ht="15.75" x14ac:dyDescent="0.25">
      <c r="A3" s="835" t="s">
        <v>455</v>
      </c>
      <c r="B3" s="836"/>
      <c r="C3" s="836"/>
      <c r="D3" s="837"/>
      <c r="E3" s="844" t="s">
        <v>391</v>
      </c>
      <c r="F3" s="845"/>
      <c r="G3" s="845"/>
      <c r="H3" s="845"/>
      <c r="I3" s="554"/>
      <c r="J3" s="554"/>
      <c r="K3" s="554"/>
      <c r="L3" s="554"/>
      <c r="M3" s="554"/>
    </row>
    <row r="4" spans="1:13" ht="4.5" customHeight="1" x14ac:dyDescent="0.2">
      <c r="A4" s="838"/>
      <c r="B4" s="839"/>
      <c r="C4" s="839"/>
      <c r="D4" s="839"/>
      <c r="E4" s="839"/>
      <c r="F4" s="839"/>
      <c r="G4" s="839"/>
      <c r="H4" s="840"/>
      <c r="I4" s="554"/>
      <c r="J4" s="554"/>
      <c r="K4" s="554"/>
      <c r="L4" s="554"/>
      <c r="M4" s="554"/>
    </row>
    <row r="5" spans="1:13" ht="9.75" customHeight="1" x14ac:dyDescent="0.2">
      <c r="A5" s="823" t="s">
        <v>6</v>
      </c>
      <c r="B5" s="824"/>
      <c r="C5" s="825"/>
      <c r="D5" s="611" t="s">
        <v>7</v>
      </c>
      <c r="E5" s="823" t="s">
        <v>9</v>
      </c>
      <c r="F5" s="824"/>
      <c r="G5" s="825"/>
      <c r="H5" s="526" t="s">
        <v>7</v>
      </c>
      <c r="I5" s="554"/>
      <c r="J5" s="554"/>
      <c r="K5" s="554"/>
      <c r="L5" s="554"/>
      <c r="M5" s="554"/>
    </row>
    <row r="6" spans="1:13" ht="15" customHeight="1" x14ac:dyDescent="0.2">
      <c r="A6" s="1008" t="s">
        <v>597</v>
      </c>
      <c r="B6" s="1013"/>
      <c r="C6" s="1009"/>
      <c r="D6" s="555" t="s">
        <v>499</v>
      </c>
      <c r="E6" s="1010" t="s">
        <v>616</v>
      </c>
      <c r="F6" s="1011"/>
      <c r="G6" s="1012"/>
      <c r="H6" s="555" t="s">
        <v>611</v>
      </c>
      <c r="I6" s="554"/>
      <c r="J6" s="554"/>
      <c r="K6" s="554"/>
      <c r="L6" s="554"/>
      <c r="M6" s="554"/>
    </row>
    <row r="7" spans="1:13" ht="9.75" customHeight="1" x14ac:dyDescent="0.2">
      <c r="A7" s="1161" t="s">
        <v>8</v>
      </c>
      <c r="B7" s="1162"/>
      <c r="C7" s="1163"/>
      <c r="D7" s="621" t="s">
        <v>7</v>
      </c>
      <c r="E7" s="1002"/>
      <c r="F7" s="1003"/>
      <c r="G7" s="1003"/>
      <c r="H7" s="1004"/>
      <c r="I7" s="554"/>
      <c r="J7" s="554"/>
      <c r="K7" s="554"/>
      <c r="L7" s="554"/>
      <c r="M7" s="554"/>
    </row>
    <row r="8" spans="1:13" ht="15" customHeight="1" x14ac:dyDescent="0.2">
      <c r="A8" s="1008" t="s">
        <v>505</v>
      </c>
      <c r="B8" s="1013"/>
      <c r="C8" s="1009"/>
      <c r="D8" s="555" t="s">
        <v>406</v>
      </c>
      <c r="E8" s="1005"/>
      <c r="F8" s="1006"/>
      <c r="G8" s="1006"/>
      <c r="H8" s="1007"/>
      <c r="I8" s="554"/>
      <c r="J8" s="554"/>
      <c r="K8" s="554"/>
      <c r="L8" s="554"/>
      <c r="M8" s="554"/>
    </row>
    <row r="9" spans="1:13" ht="4.5" customHeight="1" x14ac:dyDescent="0.2">
      <c r="A9" s="998"/>
      <c r="B9" s="999"/>
      <c r="C9" s="999"/>
      <c r="D9" s="999"/>
      <c r="E9" s="999"/>
      <c r="F9" s="999"/>
      <c r="G9" s="999"/>
      <c r="H9" s="1000"/>
      <c r="I9" s="554"/>
      <c r="J9" s="554"/>
      <c r="K9" s="554"/>
      <c r="L9" s="554"/>
      <c r="M9" s="554"/>
    </row>
    <row r="10" spans="1:13" ht="12" customHeight="1" x14ac:dyDescent="0.2">
      <c r="A10" s="301" t="s">
        <v>334</v>
      </c>
      <c r="B10" s="301" t="s">
        <v>336</v>
      </c>
      <c r="C10" s="296" t="s">
        <v>448</v>
      </c>
      <c r="D10" s="296" t="s">
        <v>451</v>
      </c>
      <c r="E10" s="298" t="s">
        <v>451</v>
      </c>
      <c r="F10" s="299" t="s">
        <v>456</v>
      </c>
      <c r="G10" s="1140" t="s">
        <v>432</v>
      </c>
      <c r="H10" s="1045"/>
      <c r="I10" s="554"/>
      <c r="J10" s="554"/>
      <c r="K10" s="554"/>
      <c r="L10" s="554"/>
      <c r="M10" s="554"/>
    </row>
    <row r="11" spans="1:13" ht="12" customHeight="1" x14ac:dyDescent="0.2">
      <c r="A11" s="301" t="s">
        <v>335</v>
      </c>
      <c r="B11" s="301" t="s">
        <v>337</v>
      </c>
      <c r="C11" s="301" t="s">
        <v>3</v>
      </c>
      <c r="D11" s="301" t="s">
        <v>25</v>
      </c>
      <c r="E11" s="622" t="s">
        <v>26</v>
      </c>
      <c r="F11" s="303" t="s">
        <v>6</v>
      </c>
      <c r="G11" s="1141" t="s">
        <v>433</v>
      </c>
      <c r="H11" s="1023"/>
      <c r="I11" s="554"/>
      <c r="J11" s="554"/>
      <c r="K11" s="554"/>
      <c r="L11" s="554"/>
      <c r="M11" s="554"/>
    </row>
    <row r="12" spans="1:13" ht="12" customHeight="1" x14ac:dyDescent="0.2">
      <c r="A12" s="307" t="s">
        <v>2</v>
      </c>
      <c r="B12" s="307"/>
      <c r="C12" s="307" t="s">
        <v>31</v>
      </c>
      <c r="D12" s="307" t="s">
        <v>32</v>
      </c>
      <c r="E12" s="308" t="s">
        <v>31</v>
      </c>
      <c r="F12" s="309" t="s">
        <v>66</v>
      </c>
      <c r="G12" s="1142" t="s">
        <v>434</v>
      </c>
      <c r="H12" s="1143"/>
      <c r="I12" s="554"/>
      <c r="J12" s="554"/>
      <c r="K12" s="554"/>
      <c r="L12" s="554"/>
      <c r="M12" s="554"/>
    </row>
    <row r="13" spans="1:13" ht="12" customHeight="1" x14ac:dyDescent="0.2">
      <c r="A13" s="195" t="s">
        <v>160</v>
      </c>
      <c r="B13" s="569" t="s">
        <v>685</v>
      </c>
      <c r="C13" s="561">
        <v>150000</v>
      </c>
      <c r="D13" s="561">
        <v>150000</v>
      </c>
      <c r="E13" s="644">
        <v>1000000</v>
      </c>
      <c r="F13" s="644">
        <v>1000000</v>
      </c>
      <c r="G13" s="1138" t="s">
        <v>687</v>
      </c>
      <c r="H13" s="1048"/>
      <c r="I13" s="554"/>
      <c r="J13" s="554"/>
      <c r="K13" s="554"/>
      <c r="L13" s="554"/>
      <c r="M13" s="554"/>
    </row>
    <row r="14" spans="1:13" ht="12" customHeight="1" x14ac:dyDescent="0.2">
      <c r="A14" s="195" t="s">
        <v>162</v>
      </c>
      <c r="B14" s="569" t="s">
        <v>686</v>
      </c>
      <c r="C14" s="561"/>
      <c r="D14" s="561">
        <v>8000</v>
      </c>
      <c r="E14" s="197"/>
      <c r="F14" s="199"/>
      <c r="G14" s="1138" t="s">
        <v>688</v>
      </c>
      <c r="H14" s="1048"/>
      <c r="I14" s="554"/>
      <c r="J14" s="554"/>
      <c r="K14" s="554"/>
      <c r="L14" s="554"/>
      <c r="M14" s="554"/>
    </row>
    <row r="15" spans="1:13" ht="24" customHeight="1" x14ac:dyDescent="0.2">
      <c r="A15" s="195" t="s">
        <v>199</v>
      </c>
      <c r="B15" s="569" t="s">
        <v>683</v>
      </c>
      <c r="C15" s="561">
        <v>406033</v>
      </c>
      <c r="D15" s="197">
        <v>441105</v>
      </c>
      <c r="E15" s="561">
        <v>441105</v>
      </c>
      <c r="F15" s="363">
        <v>441105</v>
      </c>
      <c r="G15" s="1243" t="s">
        <v>689</v>
      </c>
      <c r="H15" s="1244"/>
      <c r="I15" s="554"/>
      <c r="J15" s="554"/>
      <c r="K15" s="554"/>
      <c r="L15" s="554"/>
      <c r="M15" s="554"/>
    </row>
    <row r="16" spans="1:13" ht="24" customHeight="1" x14ac:dyDescent="0.2">
      <c r="A16" s="195" t="s">
        <v>199</v>
      </c>
      <c r="B16" s="569" t="s">
        <v>683</v>
      </c>
      <c r="C16" s="561"/>
      <c r="D16" s="197"/>
      <c r="E16" s="561"/>
      <c r="F16" s="363">
        <v>1513200</v>
      </c>
      <c r="G16" s="1245" t="s">
        <v>729</v>
      </c>
      <c r="H16" s="1246"/>
      <c r="I16" s="554"/>
      <c r="J16" s="554"/>
      <c r="K16" s="554"/>
      <c r="L16" s="554"/>
      <c r="M16" s="554"/>
    </row>
    <row r="17" spans="1:13" ht="24" customHeight="1" x14ac:dyDescent="0.2">
      <c r="A17" s="195" t="s">
        <v>702</v>
      </c>
      <c r="B17" s="569" t="s">
        <v>684</v>
      </c>
      <c r="C17" s="561"/>
      <c r="D17" s="197"/>
      <c r="E17" s="561"/>
      <c r="F17" s="363">
        <v>3553200</v>
      </c>
      <c r="G17" s="688" t="s">
        <v>715</v>
      </c>
      <c r="H17" s="681"/>
      <c r="I17" s="554"/>
      <c r="J17" s="554"/>
      <c r="K17" s="554"/>
      <c r="L17" s="554"/>
      <c r="M17" s="554"/>
    </row>
    <row r="18" spans="1:13" ht="12" customHeight="1" x14ac:dyDescent="0.2">
      <c r="A18" s="195" t="s">
        <v>199</v>
      </c>
      <c r="B18" s="682" t="s">
        <v>684</v>
      </c>
      <c r="C18" s="680">
        <v>423000</v>
      </c>
      <c r="D18" s="680">
        <v>423000</v>
      </c>
      <c r="E18" s="561"/>
      <c r="F18" s="363">
        <v>423000</v>
      </c>
      <c r="G18" s="1047" t="s">
        <v>690</v>
      </c>
      <c r="H18" s="1048"/>
      <c r="I18" s="554"/>
      <c r="J18" s="554"/>
      <c r="K18" s="554"/>
      <c r="L18" s="554"/>
      <c r="M18" s="554"/>
    </row>
    <row r="19" spans="1:13" ht="12" customHeight="1" x14ac:dyDescent="0.2">
      <c r="A19" s="195" t="s">
        <v>199</v>
      </c>
      <c r="B19" s="569" t="s">
        <v>730</v>
      </c>
      <c r="C19" s="561"/>
      <c r="D19" s="197"/>
      <c r="E19" s="561"/>
      <c r="F19" s="363">
        <v>334137</v>
      </c>
      <c r="G19" s="1047" t="s">
        <v>733</v>
      </c>
      <c r="H19" s="1048"/>
      <c r="I19" s="554"/>
      <c r="J19" s="554"/>
      <c r="K19" s="554"/>
      <c r="L19" s="554"/>
      <c r="M19" s="554"/>
    </row>
    <row r="20" spans="1:13" ht="12" customHeight="1" x14ac:dyDescent="0.2">
      <c r="A20" s="195" t="s">
        <v>199</v>
      </c>
      <c r="B20" s="569" t="s">
        <v>731</v>
      </c>
      <c r="C20" s="561"/>
      <c r="D20" s="197"/>
      <c r="E20" s="561"/>
      <c r="F20" s="363">
        <v>49610</v>
      </c>
      <c r="G20" s="1047" t="s">
        <v>732</v>
      </c>
      <c r="H20" s="1048"/>
      <c r="I20" s="554"/>
      <c r="J20" s="554"/>
      <c r="K20" s="554"/>
      <c r="L20" s="554"/>
      <c r="M20" s="554"/>
    </row>
    <row r="21" spans="1:13" ht="12" customHeight="1" x14ac:dyDescent="0.2">
      <c r="A21" s="195" t="s">
        <v>225</v>
      </c>
      <c r="B21" s="569" t="s">
        <v>691</v>
      </c>
      <c r="C21" s="561">
        <v>155000</v>
      </c>
      <c r="D21" s="197">
        <v>155000</v>
      </c>
      <c r="E21" s="561">
        <v>155000</v>
      </c>
      <c r="F21" s="363">
        <v>155000</v>
      </c>
      <c r="G21" s="1047" t="s">
        <v>693</v>
      </c>
      <c r="H21" s="1048"/>
      <c r="I21" s="554"/>
      <c r="J21" s="554"/>
      <c r="K21" s="554"/>
      <c r="L21" s="554"/>
      <c r="M21" s="554"/>
    </row>
    <row r="22" spans="1:13" ht="12" customHeight="1" x14ac:dyDescent="0.2">
      <c r="A22" s="195" t="s">
        <v>555</v>
      </c>
      <c r="B22" s="569" t="s">
        <v>692</v>
      </c>
      <c r="C22" s="561">
        <v>95000</v>
      </c>
      <c r="D22" s="197">
        <v>95000</v>
      </c>
      <c r="E22" s="561">
        <v>95000</v>
      </c>
      <c r="F22" s="363">
        <v>106000</v>
      </c>
      <c r="G22" s="1047" t="s">
        <v>694</v>
      </c>
      <c r="H22" s="1048"/>
      <c r="I22" s="554"/>
      <c r="J22" s="554"/>
      <c r="K22" s="554"/>
      <c r="L22" s="554"/>
      <c r="M22" s="554"/>
    </row>
    <row r="23" spans="1:13" ht="12" customHeight="1" x14ac:dyDescent="0.2">
      <c r="A23" s="195" t="s">
        <v>556</v>
      </c>
      <c r="B23" s="686" t="s">
        <v>695</v>
      </c>
      <c r="C23" s="561">
        <v>61500</v>
      </c>
      <c r="D23" s="197">
        <v>61500</v>
      </c>
      <c r="E23" s="561">
        <v>61500</v>
      </c>
      <c r="F23" s="363">
        <v>61500</v>
      </c>
      <c r="G23" s="689" t="s">
        <v>696</v>
      </c>
      <c r="H23" s="687"/>
      <c r="I23" s="554"/>
      <c r="J23" s="554"/>
      <c r="K23" s="554"/>
      <c r="L23" s="554"/>
      <c r="M23" s="554"/>
    </row>
    <row r="24" spans="1:13" ht="12" customHeight="1" x14ac:dyDescent="0.2">
      <c r="A24" s="195" t="s">
        <v>556</v>
      </c>
      <c r="B24" s="686" t="s">
        <v>697</v>
      </c>
      <c r="C24" s="561">
        <v>105024</v>
      </c>
      <c r="D24" s="197">
        <v>105024</v>
      </c>
      <c r="E24" s="561">
        <v>125024</v>
      </c>
      <c r="F24" s="644">
        <v>125024</v>
      </c>
      <c r="G24" s="1241" t="s">
        <v>698</v>
      </c>
      <c r="H24" s="1242"/>
      <c r="I24" s="554"/>
      <c r="J24" s="554"/>
      <c r="K24" s="554"/>
      <c r="L24" s="554"/>
      <c r="M24" s="554"/>
    </row>
    <row r="25" spans="1:13" ht="12" customHeight="1" x14ac:dyDescent="0.2">
      <c r="A25" s="195" t="s">
        <v>556</v>
      </c>
      <c r="B25" s="686" t="s">
        <v>700</v>
      </c>
      <c r="C25" s="561">
        <v>83675</v>
      </c>
      <c r="D25" s="561">
        <v>52675</v>
      </c>
      <c r="E25" s="197"/>
      <c r="F25" s="199">
        <v>56675</v>
      </c>
      <c r="G25" s="1241" t="s">
        <v>703</v>
      </c>
      <c r="H25" s="1242"/>
      <c r="I25" s="554"/>
      <c r="J25" s="554"/>
      <c r="K25" s="554"/>
      <c r="L25" s="554"/>
      <c r="M25" s="554"/>
    </row>
    <row r="26" spans="1:13" ht="12" customHeight="1" x14ac:dyDescent="0.2">
      <c r="A26" s="195" t="s">
        <v>702</v>
      </c>
      <c r="B26" s="686" t="s">
        <v>700</v>
      </c>
      <c r="C26" s="561"/>
      <c r="D26" s="561"/>
      <c r="E26" s="561">
        <v>83675</v>
      </c>
      <c r="F26" s="199"/>
      <c r="G26" s="1241" t="s">
        <v>701</v>
      </c>
      <c r="H26" s="1242"/>
      <c r="I26" s="554"/>
      <c r="J26" s="554"/>
      <c r="K26" s="554"/>
      <c r="L26" s="554"/>
      <c r="M26" s="554"/>
    </row>
    <row r="27" spans="1:13" ht="12" customHeight="1" thickBot="1" x14ac:dyDescent="0.25">
      <c r="A27" s="516" t="s">
        <v>557</v>
      </c>
      <c r="B27" s="676" t="s">
        <v>699</v>
      </c>
      <c r="C27" s="683">
        <v>43965</v>
      </c>
      <c r="D27" s="683">
        <v>43965</v>
      </c>
      <c r="E27" s="684">
        <v>43965</v>
      </c>
      <c r="F27" s="685">
        <v>43965</v>
      </c>
      <c r="G27" s="1138"/>
      <c r="H27" s="1048"/>
      <c r="I27" s="554"/>
      <c r="J27" s="554"/>
      <c r="K27" s="554"/>
      <c r="L27" s="554"/>
      <c r="M27" s="554"/>
    </row>
    <row r="28" spans="1:13" ht="12" customHeight="1" x14ac:dyDescent="0.2">
      <c r="A28" s="195"/>
      <c r="B28" s="569"/>
      <c r="C28" s="561">
        <f>SUM(C13:C27)</f>
        <v>1523197</v>
      </c>
      <c r="D28" s="561">
        <f t="shared" ref="D28:F28" si="0">SUM(D13:D27)</f>
        <v>1535269</v>
      </c>
      <c r="E28" s="561">
        <f t="shared" si="0"/>
        <v>2005269</v>
      </c>
      <c r="F28" s="561">
        <f t="shared" si="0"/>
        <v>7862416</v>
      </c>
      <c r="G28" s="1138"/>
      <c r="H28" s="1048"/>
      <c r="I28" s="554"/>
      <c r="J28" s="554"/>
      <c r="K28" s="554"/>
      <c r="L28" s="554"/>
      <c r="M28" s="554"/>
    </row>
    <row r="29" spans="1:13" ht="12" customHeight="1" x14ac:dyDescent="0.2">
      <c r="A29" s="195"/>
      <c r="B29" s="569"/>
      <c r="C29" s="561"/>
      <c r="D29" s="561"/>
      <c r="E29" s="644"/>
      <c r="F29" s="644"/>
      <c r="G29" s="1138"/>
      <c r="H29" s="1048"/>
      <c r="I29" s="554"/>
      <c r="J29" s="554"/>
      <c r="K29" s="554"/>
      <c r="L29" s="554"/>
      <c r="M29" s="554"/>
    </row>
    <row r="30" spans="1:13" ht="12" customHeight="1" x14ac:dyDescent="0.2">
      <c r="A30" s="195"/>
      <c r="B30" s="569"/>
      <c r="C30" s="561"/>
      <c r="D30" s="561"/>
      <c r="E30" s="644"/>
      <c r="F30" s="644"/>
      <c r="G30" s="1138"/>
      <c r="H30" s="1048"/>
      <c r="I30" s="554"/>
      <c r="J30" s="554"/>
      <c r="K30" s="554"/>
      <c r="L30" s="554"/>
      <c r="M30" s="554"/>
    </row>
    <row r="31" spans="1:13" ht="12" customHeight="1" x14ac:dyDescent="0.2">
      <c r="A31" s="195"/>
      <c r="B31" s="569"/>
      <c r="C31" s="561"/>
      <c r="D31" s="561"/>
      <c r="E31" s="644"/>
      <c r="F31" s="644"/>
      <c r="G31" s="1138"/>
      <c r="H31" s="1048"/>
      <c r="I31" s="554"/>
      <c r="J31" s="554"/>
      <c r="K31" s="554"/>
      <c r="L31" s="554"/>
      <c r="M31" s="554"/>
    </row>
    <row r="32" spans="1:13" ht="12" customHeight="1" x14ac:dyDescent="0.2">
      <c r="A32" s="195"/>
      <c r="B32" s="569"/>
      <c r="C32" s="561"/>
      <c r="D32" s="561"/>
      <c r="E32" s="644"/>
      <c r="F32" s="644"/>
      <c r="G32" s="1138"/>
      <c r="H32" s="1048"/>
      <c r="I32" s="554"/>
      <c r="J32" s="554"/>
      <c r="K32" s="554"/>
      <c r="L32" s="554"/>
      <c r="M32" s="554"/>
    </row>
    <row r="33" spans="1:13" ht="12" customHeight="1" x14ac:dyDescent="0.2">
      <c r="A33" s="195"/>
      <c r="B33" s="569"/>
      <c r="C33" s="561"/>
      <c r="D33" s="561"/>
      <c r="E33" s="644"/>
      <c r="F33" s="644"/>
      <c r="G33" s="1138"/>
      <c r="H33" s="1048"/>
      <c r="I33" s="554"/>
      <c r="J33" s="554"/>
      <c r="K33" s="554"/>
      <c r="L33" s="554"/>
      <c r="M33" s="554"/>
    </row>
    <row r="34" spans="1:13" ht="12" customHeight="1" x14ac:dyDescent="0.2">
      <c r="A34" s="195"/>
      <c r="B34" s="569"/>
      <c r="C34" s="561"/>
      <c r="D34" s="561"/>
      <c r="E34" s="644"/>
      <c r="F34" s="644"/>
      <c r="G34" s="1138"/>
      <c r="H34" s="1048"/>
      <c r="I34" s="554"/>
      <c r="J34" s="554"/>
      <c r="K34" s="554"/>
      <c r="L34" s="554"/>
      <c r="M34" s="554"/>
    </row>
    <row r="35" spans="1:13" ht="12" customHeight="1" x14ac:dyDescent="0.2">
      <c r="A35" s="195"/>
      <c r="B35" s="569"/>
      <c r="C35" s="561"/>
      <c r="D35" s="561"/>
      <c r="E35" s="644"/>
      <c r="F35" s="644"/>
      <c r="G35" s="1138"/>
      <c r="H35" s="1048"/>
      <c r="I35" s="554"/>
      <c r="J35" s="554"/>
      <c r="K35" s="554"/>
      <c r="L35" s="554"/>
      <c r="M35" s="554"/>
    </row>
    <row r="36" spans="1:13" ht="12" customHeight="1" x14ac:dyDescent="0.2">
      <c r="A36" s="195"/>
      <c r="B36" s="569"/>
      <c r="C36" s="561"/>
      <c r="D36" s="561"/>
      <c r="E36" s="644"/>
      <c r="F36" s="644"/>
      <c r="G36" s="1138"/>
      <c r="H36" s="1048"/>
      <c r="I36" s="554"/>
      <c r="J36" s="554"/>
      <c r="K36" s="554"/>
      <c r="L36" s="554"/>
      <c r="M36" s="554"/>
    </row>
    <row r="37" spans="1:13" ht="12" customHeight="1" x14ac:dyDescent="0.2">
      <c r="A37" s="195"/>
      <c r="B37" s="569"/>
      <c r="C37" s="561"/>
      <c r="D37" s="561"/>
      <c r="E37" s="644"/>
      <c r="F37" s="644"/>
      <c r="G37" s="1138"/>
      <c r="H37" s="1048"/>
      <c r="I37" s="554"/>
      <c r="J37" s="554"/>
      <c r="K37" s="554"/>
      <c r="L37" s="554"/>
      <c r="M37" s="554"/>
    </row>
    <row r="38" spans="1:13" ht="12" customHeight="1" x14ac:dyDescent="0.2">
      <c r="A38" s="195"/>
      <c r="B38" s="569"/>
      <c r="C38" s="561"/>
      <c r="D38" s="561"/>
      <c r="E38" s="644"/>
      <c r="F38" s="644"/>
      <c r="G38" s="1138"/>
      <c r="H38" s="1048"/>
      <c r="I38" s="554"/>
      <c r="J38" s="554"/>
      <c r="K38" s="554"/>
      <c r="L38" s="554"/>
      <c r="M38" s="554"/>
    </row>
    <row r="39" spans="1:13" ht="12" customHeight="1" x14ac:dyDescent="0.2">
      <c r="A39" s="195"/>
      <c r="B39" s="569"/>
      <c r="C39" s="561"/>
      <c r="D39" s="561"/>
      <c r="E39" s="644"/>
      <c r="F39" s="644"/>
      <c r="G39" s="1138"/>
      <c r="H39" s="1048"/>
      <c r="I39" s="554"/>
      <c r="J39" s="554"/>
      <c r="K39" s="554"/>
      <c r="L39" s="554"/>
      <c r="M39" s="554"/>
    </row>
    <row r="40" spans="1:13" ht="12" customHeight="1" x14ac:dyDescent="0.2">
      <c r="A40" s="195"/>
      <c r="B40" s="569"/>
      <c r="C40" s="561"/>
      <c r="D40" s="561"/>
      <c r="E40" s="644"/>
      <c r="F40" s="644"/>
      <c r="G40" s="1138"/>
      <c r="H40" s="1048"/>
      <c r="I40" s="554"/>
      <c r="J40" s="554"/>
      <c r="K40" s="554"/>
      <c r="L40" s="554"/>
      <c r="M40" s="554"/>
    </row>
    <row r="41" spans="1:13" ht="12" customHeight="1" x14ac:dyDescent="0.2">
      <c r="A41" s="195"/>
      <c r="B41" s="569"/>
      <c r="C41" s="561"/>
      <c r="D41" s="561"/>
      <c r="E41" s="644"/>
      <c r="F41" s="644"/>
      <c r="G41" s="1138"/>
      <c r="H41" s="1048"/>
      <c r="I41" s="554"/>
      <c r="J41" s="554"/>
      <c r="K41" s="554"/>
      <c r="L41" s="554"/>
      <c r="M41" s="554"/>
    </row>
    <row r="42" spans="1:13" ht="12" customHeight="1" x14ac:dyDescent="0.2">
      <c r="A42" s="195"/>
      <c r="B42" s="569"/>
      <c r="C42" s="561"/>
      <c r="D42" s="561"/>
      <c r="E42" s="644"/>
      <c r="F42" s="644"/>
      <c r="G42" s="1138"/>
      <c r="H42" s="1048"/>
      <c r="I42" s="554"/>
      <c r="J42" s="554"/>
      <c r="K42" s="554"/>
      <c r="L42" s="554"/>
      <c r="M42" s="554"/>
    </row>
    <row r="43" spans="1:13" ht="12" customHeight="1" x14ac:dyDescent="0.2">
      <c r="A43" s="195"/>
      <c r="B43" s="569"/>
      <c r="C43" s="561"/>
      <c r="D43" s="561"/>
      <c r="E43" s="644"/>
      <c r="F43" s="644"/>
      <c r="G43" s="1138"/>
      <c r="H43" s="1048"/>
      <c r="I43" s="554"/>
      <c r="J43" s="554"/>
      <c r="K43" s="554"/>
      <c r="L43" s="554"/>
      <c r="M43" s="554"/>
    </row>
    <row r="44" spans="1:13" ht="12" customHeight="1" x14ac:dyDescent="0.2">
      <c r="A44" s="195"/>
      <c r="B44" s="569"/>
      <c r="C44" s="561"/>
      <c r="D44" s="561"/>
      <c r="E44" s="644"/>
      <c r="F44" s="644"/>
      <c r="G44" s="1138"/>
      <c r="H44" s="1048"/>
      <c r="I44" s="554"/>
      <c r="J44" s="554"/>
      <c r="K44" s="554"/>
      <c r="L44" s="554"/>
      <c r="M44" s="554"/>
    </row>
    <row r="45" spans="1:13" ht="12" customHeight="1" x14ac:dyDescent="0.2">
      <c r="A45" s="195"/>
      <c r="B45" s="569"/>
      <c r="C45" s="561"/>
      <c r="D45" s="561"/>
      <c r="E45" s="644"/>
      <c r="F45" s="644"/>
      <c r="G45" s="1138"/>
      <c r="H45" s="1048"/>
      <c r="I45" s="554"/>
      <c r="J45" s="554"/>
      <c r="K45" s="554"/>
      <c r="L45" s="554"/>
      <c r="M45" s="554"/>
    </row>
    <row r="46" spans="1:13" ht="12" customHeight="1" x14ac:dyDescent="0.2">
      <c r="A46" s="195"/>
      <c r="B46" s="569"/>
      <c r="C46" s="561"/>
      <c r="D46" s="561"/>
      <c r="E46" s="644"/>
      <c r="F46" s="644"/>
      <c r="G46" s="1138"/>
      <c r="H46" s="1048"/>
      <c r="I46" s="554"/>
      <c r="J46" s="554"/>
      <c r="K46" s="554"/>
      <c r="L46" s="554"/>
      <c r="M46" s="554"/>
    </row>
    <row r="47" spans="1:13" ht="12" customHeight="1" x14ac:dyDescent="0.2">
      <c r="A47" s="195"/>
      <c r="B47" s="569"/>
      <c r="C47" s="561"/>
      <c r="D47" s="561"/>
      <c r="E47" s="644"/>
      <c r="F47" s="644"/>
      <c r="G47" s="1138"/>
      <c r="H47" s="1048"/>
      <c r="I47" s="554"/>
      <c r="J47" s="554"/>
      <c r="K47" s="554"/>
      <c r="L47" s="554"/>
      <c r="M47" s="554"/>
    </row>
    <row r="48" spans="1:13" ht="12" customHeight="1" x14ac:dyDescent="0.2">
      <c r="A48" s="195"/>
      <c r="B48" s="569"/>
      <c r="C48" s="561"/>
      <c r="D48" s="561"/>
      <c r="E48" s="644"/>
      <c r="F48" s="644"/>
      <c r="G48" s="1138"/>
      <c r="H48" s="1048"/>
      <c r="I48" s="554"/>
      <c r="J48" s="554"/>
      <c r="K48" s="554"/>
      <c r="L48" s="554"/>
      <c r="M48" s="554"/>
    </row>
    <row r="49" spans="1:13" ht="12" customHeight="1" x14ac:dyDescent="0.2">
      <c r="A49" s="195"/>
      <c r="B49" s="569"/>
      <c r="C49" s="561"/>
      <c r="D49" s="561"/>
      <c r="E49" s="644"/>
      <c r="F49" s="644"/>
      <c r="G49" s="1138"/>
      <c r="H49" s="1048"/>
      <c r="I49" s="554"/>
      <c r="J49" s="554"/>
      <c r="K49" s="554"/>
      <c r="L49" s="554"/>
      <c r="M49" s="554"/>
    </row>
    <row r="50" spans="1:13" ht="12" customHeight="1" x14ac:dyDescent="0.2">
      <c r="A50" s="195"/>
      <c r="B50" s="569"/>
      <c r="C50" s="561"/>
      <c r="D50" s="561"/>
      <c r="E50" s="644"/>
      <c r="F50" s="644"/>
      <c r="G50" s="1138"/>
      <c r="H50" s="1048"/>
      <c r="I50" s="554"/>
      <c r="J50" s="554"/>
      <c r="K50" s="554"/>
      <c r="L50" s="554"/>
      <c r="M50" s="554"/>
    </row>
    <row r="51" spans="1:13" ht="12" customHeight="1" x14ac:dyDescent="0.2">
      <c r="A51" s="201"/>
      <c r="B51" s="225"/>
      <c r="C51" s="202"/>
      <c r="D51" s="202"/>
      <c r="E51" s="645"/>
      <c r="F51" s="645"/>
      <c r="G51" s="1139"/>
      <c r="H51" s="1051"/>
      <c r="I51" s="554"/>
      <c r="J51" s="554"/>
      <c r="K51" s="554"/>
      <c r="L51" s="554"/>
      <c r="M51" s="554"/>
    </row>
    <row r="52" spans="1:13" ht="9" customHeight="1" x14ac:dyDescent="0.2">
      <c r="A52" s="521" t="s">
        <v>431</v>
      </c>
      <c r="I52" s="554"/>
      <c r="J52" s="554"/>
      <c r="K52" s="554"/>
      <c r="L52" s="554"/>
      <c r="M52" s="554"/>
    </row>
  </sheetData>
  <mergeCells count="55">
    <mergeCell ref="A1:D1"/>
    <mergeCell ref="E1:H1"/>
    <mergeCell ref="A2:D2"/>
    <mergeCell ref="E2:H2"/>
    <mergeCell ref="A3:D3"/>
    <mergeCell ref="E3:H3"/>
    <mergeCell ref="G13:H13"/>
    <mergeCell ref="A4:H4"/>
    <mergeCell ref="A5:C5"/>
    <mergeCell ref="E5:G5"/>
    <mergeCell ref="A6:C6"/>
    <mergeCell ref="E6:G6"/>
    <mergeCell ref="A7:C7"/>
    <mergeCell ref="E7:H8"/>
    <mergeCell ref="A8:C8"/>
    <mergeCell ref="A9:H9"/>
    <mergeCell ref="G10:H10"/>
    <mergeCell ref="G11:H11"/>
    <mergeCell ref="G12:H12"/>
    <mergeCell ref="G22:H22"/>
    <mergeCell ref="G14:H14"/>
    <mergeCell ref="G15:H15"/>
    <mergeCell ref="G18:H18"/>
    <mergeCell ref="G19:H19"/>
    <mergeCell ref="G20:H20"/>
    <mergeCell ref="G21:H21"/>
    <mergeCell ref="G16:H16"/>
    <mergeCell ref="G32:H32"/>
    <mergeCell ref="G24:H24"/>
    <mergeCell ref="G25:H25"/>
    <mergeCell ref="G26:H26"/>
    <mergeCell ref="G27:H27"/>
    <mergeCell ref="G28:H28"/>
    <mergeCell ref="G29:H29"/>
    <mergeCell ref="G30:H30"/>
    <mergeCell ref="G31:H31"/>
    <mergeCell ref="G44:H44"/>
    <mergeCell ref="G33:H33"/>
    <mergeCell ref="G34:H34"/>
    <mergeCell ref="G35:H35"/>
    <mergeCell ref="G36:H36"/>
    <mergeCell ref="G37:H37"/>
    <mergeCell ref="G38:H38"/>
    <mergeCell ref="G39:H39"/>
    <mergeCell ref="G40:H40"/>
    <mergeCell ref="G41:H41"/>
    <mergeCell ref="G42:H42"/>
    <mergeCell ref="G43:H43"/>
    <mergeCell ref="G51:H51"/>
    <mergeCell ref="G45:H45"/>
    <mergeCell ref="G46:H46"/>
    <mergeCell ref="G47:H47"/>
    <mergeCell ref="G48:H48"/>
    <mergeCell ref="G49:H49"/>
    <mergeCell ref="G50:H50"/>
  </mergeCells>
  <printOptions horizontalCentered="1"/>
  <pageMargins left="0.35" right="0.35" top="0.35" bottom="0.35" header="0" footer="0"/>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53C0-3BB1-4229-AF13-9350CDBE5382}">
  <sheetPr transitionEntry="1">
    <tabColor rgb="FFFFFF00"/>
    <pageSetUpPr fitToPage="1"/>
  </sheetPr>
  <dimension ref="A1:L44"/>
  <sheetViews>
    <sheetView showZeros="0" zoomScale="110" zoomScaleNormal="110" zoomScaleSheetLayoutView="100" workbookViewId="0">
      <selection activeCell="C40" sqref="C40"/>
    </sheetView>
  </sheetViews>
  <sheetFormatPr defaultRowHeight="12.75" x14ac:dyDescent="0.2"/>
  <cols>
    <col min="1" max="1" width="6.85546875" style="518" customWidth="1"/>
    <col min="2" max="2" width="26.5703125" style="518" customWidth="1"/>
    <col min="3" max="7" width="13.5703125" style="518" customWidth="1"/>
    <col min="8" max="16384" width="9.140625" style="518"/>
  </cols>
  <sheetData>
    <row r="1" spans="1:12" ht="15.75" x14ac:dyDescent="0.25">
      <c r="A1" s="842" t="s">
        <v>1</v>
      </c>
      <c r="B1" s="842"/>
      <c r="C1" s="842"/>
      <c r="D1" s="842"/>
      <c r="E1" s="842"/>
      <c r="F1" s="842"/>
      <c r="G1" s="842"/>
      <c r="H1" s="554"/>
      <c r="I1" s="554"/>
      <c r="J1" s="554"/>
      <c r="K1" s="554"/>
      <c r="L1" s="554"/>
    </row>
    <row r="2" spans="1:12" ht="15.75" x14ac:dyDescent="0.25">
      <c r="A2" s="843"/>
      <c r="B2" s="843"/>
      <c r="C2" s="843"/>
      <c r="D2" s="843" t="s">
        <v>114</v>
      </c>
      <c r="E2" s="843"/>
      <c r="F2" s="843"/>
      <c r="G2" s="843"/>
      <c r="H2" s="554"/>
      <c r="I2" s="554"/>
      <c r="J2" s="554"/>
      <c r="K2" s="554"/>
      <c r="L2" s="554"/>
    </row>
    <row r="3" spans="1:12" ht="15.75" x14ac:dyDescent="0.25">
      <c r="A3" s="844" t="s">
        <v>455</v>
      </c>
      <c r="B3" s="845"/>
      <c r="C3" s="845"/>
      <c r="D3" s="845"/>
      <c r="E3" s="845"/>
      <c r="F3" s="845"/>
      <c r="G3" s="845"/>
      <c r="H3" s="554"/>
      <c r="I3" s="554"/>
      <c r="J3" s="554"/>
      <c r="K3" s="554"/>
      <c r="L3" s="554"/>
    </row>
    <row r="4" spans="1:12" ht="4.5" customHeight="1" x14ac:dyDescent="0.2">
      <c r="A4" s="838"/>
      <c r="B4" s="839"/>
      <c r="C4" s="839"/>
      <c r="D4" s="839"/>
      <c r="E4" s="839"/>
      <c r="F4" s="839"/>
      <c r="G4" s="840"/>
      <c r="H4" s="554"/>
      <c r="I4" s="554"/>
      <c r="J4" s="554"/>
      <c r="K4" s="554"/>
      <c r="L4" s="554"/>
    </row>
    <row r="5" spans="1:12" ht="9.75" customHeight="1" x14ac:dyDescent="0.2">
      <c r="A5" s="841" t="s">
        <v>6</v>
      </c>
      <c r="B5" s="841"/>
      <c r="C5" s="611" t="s">
        <v>7</v>
      </c>
      <c r="D5" s="841" t="s">
        <v>9</v>
      </c>
      <c r="E5" s="841"/>
      <c r="F5" s="841"/>
      <c r="G5" s="526" t="s">
        <v>7</v>
      </c>
      <c r="H5" s="554"/>
      <c r="I5" s="554"/>
      <c r="J5" s="554"/>
      <c r="K5" s="554"/>
      <c r="L5" s="554"/>
    </row>
    <row r="6" spans="1:12" ht="15" customHeight="1" x14ac:dyDescent="0.2">
      <c r="A6" s="1008" t="s">
        <v>597</v>
      </c>
      <c r="B6" s="1009"/>
      <c r="C6" s="555" t="s">
        <v>499</v>
      </c>
      <c r="D6" s="1010" t="s">
        <v>616</v>
      </c>
      <c r="E6" s="1011"/>
      <c r="F6" s="1012"/>
      <c r="G6" s="555" t="s">
        <v>611</v>
      </c>
      <c r="H6" s="554"/>
      <c r="I6" s="554"/>
      <c r="J6" s="554"/>
      <c r="K6" s="554"/>
      <c r="L6" s="554"/>
    </row>
    <row r="7" spans="1:12" ht="9.75" customHeight="1" x14ac:dyDescent="0.2">
      <c r="A7" s="1001" t="s">
        <v>8</v>
      </c>
      <c r="B7" s="1001"/>
      <c r="C7" s="621"/>
      <c r="D7" s="1002"/>
      <c r="E7" s="1003"/>
      <c r="F7" s="1003"/>
      <c r="G7" s="1004"/>
      <c r="H7" s="554"/>
      <c r="I7" s="554"/>
      <c r="J7" s="554"/>
      <c r="K7" s="554"/>
      <c r="L7" s="554"/>
    </row>
    <row r="8" spans="1:12" ht="15" customHeight="1" x14ac:dyDescent="0.2">
      <c r="A8" s="1008" t="s">
        <v>704</v>
      </c>
      <c r="B8" s="1009"/>
      <c r="C8" s="555" t="s">
        <v>475</v>
      </c>
      <c r="D8" s="1005"/>
      <c r="E8" s="1006"/>
      <c r="F8" s="1006"/>
      <c r="G8" s="1007"/>
      <c r="H8" s="554"/>
      <c r="I8" s="554"/>
      <c r="J8" s="554"/>
      <c r="K8" s="554"/>
      <c r="L8" s="554"/>
    </row>
    <row r="9" spans="1:12" ht="12" customHeight="1" x14ac:dyDescent="0.2">
      <c r="A9" s="998" t="s">
        <v>115</v>
      </c>
      <c r="B9" s="999"/>
      <c r="C9" s="999"/>
      <c r="D9" s="999"/>
      <c r="E9" s="999"/>
      <c r="F9" s="999"/>
      <c r="G9" s="1000"/>
      <c r="H9" s="554"/>
      <c r="I9" s="554"/>
      <c r="J9" s="554"/>
      <c r="K9" s="554"/>
      <c r="L9" s="554"/>
    </row>
    <row r="10" spans="1:12" ht="13.5" customHeight="1" x14ac:dyDescent="0.2">
      <c r="A10" s="522"/>
      <c r="B10" s="522"/>
      <c r="C10" s="4" t="s">
        <v>448</v>
      </c>
      <c r="D10" s="4" t="s">
        <v>451</v>
      </c>
      <c r="E10" s="68" t="s">
        <v>451</v>
      </c>
      <c r="F10" s="67" t="s">
        <v>456</v>
      </c>
      <c r="G10" s="618" t="s">
        <v>24</v>
      </c>
      <c r="H10" s="554"/>
      <c r="I10" s="554"/>
      <c r="J10" s="554"/>
      <c r="K10" s="554"/>
      <c r="L10" s="554"/>
    </row>
    <row r="11" spans="1:12" ht="13.5" customHeight="1" x14ac:dyDescent="0.2">
      <c r="A11" s="519" t="s">
        <v>29</v>
      </c>
      <c r="B11" s="519" t="s">
        <v>30</v>
      </c>
      <c r="C11" s="519" t="s">
        <v>3</v>
      </c>
      <c r="D11" s="519" t="s">
        <v>25</v>
      </c>
      <c r="E11" s="617" t="s">
        <v>26</v>
      </c>
      <c r="F11" s="524" t="s">
        <v>27</v>
      </c>
      <c r="G11" s="618" t="s">
        <v>28</v>
      </c>
      <c r="H11" s="554"/>
      <c r="I11" s="554"/>
      <c r="J11" s="554"/>
      <c r="K11" s="554"/>
      <c r="L11" s="554"/>
    </row>
    <row r="12" spans="1:12" ht="13.5" customHeight="1" x14ac:dyDescent="0.2">
      <c r="A12" s="522"/>
      <c r="B12" s="522"/>
      <c r="C12" s="519" t="s">
        <v>31</v>
      </c>
      <c r="D12" s="519" t="s">
        <v>94</v>
      </c>
      <c r="E12" s="617" t="s">
        <v>31</v>
      </c>
      <c r="F12" s="524" t="s">
        <v>4</v>
      </c>
      <c r="G12" s="618" t="s">
        <v>33</v>
      </c>
      <c r="H12" s="554"/>
      <c r="I12" s="554"/>
      <c r="J12" s="554"/>
      <c r="K12" s="554"/>
      <c r="L12" s="554"/>
    </row>
    <row r="13" spans="1:12" ht="12" customHeight="1" x14ac:dyDescent="0.2">
      <c r="A13" s="520" t="s">
        <v>11</v>
      </c>
      <c r="B13" s="520" t="s">
        <v>12</v>
      </c>
      <c r="C13" s="520" t="s">
        <v>13</v>
      </c>
      <c r="D13" s="520" t="s">
        <v>14</v>
      </c>
      <c r="E13" s="619" t="s">
        <v>15</v>
      </c>
      <c r="F13" s="531" t="s">
        <v>16</v>
      </c>
      <c r="G13" s="620" t="s">
        <v>17</v>
      </c>
      <c r="H13" s="554"/>
      <c r="I13" s="554"/>
      <c r="J13" s="554"/>
      <c r="K13" s="554"/>
      <c r="L13" s="554"/>
    </row>
    <row r="14" spans="1:12" ht="13.5" customHeight="1" x14ac:dyDescent="0.2">
      <c r="A14" s="9" t="s">
        <v>34</v>
      </c>
      <c r="B14" s="69" t="s">
        <v>35</v>
      </c>
      <c r="C14" s="396"/>
      <c r="D14" s="398"/>
      <c r="E14" s="398"/>
      <c r="F14" s="398"/>
      <c r="G14" s="530">
        <f>+F14-E14</f>
        <v>0</v>
      </c>
      <c r="H14" s="554"/>
      <c r="I14" s="554"/>
      <c r="J14" s="554"/>
      <c r="K14" s="554"/>
      <c r="L14" s="554"/>
    </row>
    <row r="15" spans="1:12" ht="13.5" customHeight="1" x14ac:dyDescent="0.2">
      <c r="A15" s="9" t="s">
        <v>36</v>
      </c>
      <c r="B15" s="70" t="s">
        <v>37</v>
      </c>
      <c r="C15" s="556"/>
      <c r="D15" s="398">
        <v>210000</v>
      </c>
      <c r="E15" s="398">
        <v>210000</v>
      </c>
      <c r="F15" s="398">
        <v>210000</v>
      </c>
      <c r="G15" s="530">
        <f t="shared" ref="G15:G23" si="0">+F15-E15</f>
        <v>0</v>
      </c>
      <c r="H15" s="554"/>
      <c r="I15" s="554"/>
      <c r="J15" s="554"/>
      <c r="K15" s="554"/>
      <c r="L15" s="554"/>
    </row>
    <row r="16" spans="1:12" ht="13.5" customHeight="1" x14ac:dyDescent="0.2">
      <c r="A16" s="9" t="s">
        <v>38</v>
      </c>
      <c r="B16" s="149" t="s">
        <v>385</v>
      </c>
      <c r="C16" s="556"/>
      <c r="D16" s="398"/>
      <c r="E16" s="398"/>
      <c r="F16" s="398"/>
      <c r="G16" s="530">
        <f t="shared" si="0"/>
        <v>0</v>
      </c>
      <c r="H16" s="554"/>
      <c r="I16" s="554"/>
      <c r="J16" s="554"/>
      <c r="K16" s="554"/>
      <c r="L16" s="554"/>
    </row>
    <row r="17" spans="1:12" ht="13.5" customHeight="1" x14ac:dyDescent="0.2">
      <c r="A17" s="9" t="s">
        <v>39</v>
      </c>
      <c r="B17" s="69" t="s">
        <v>40</v>
      </c>
      <c r="C17" s="556"/>
      <c r="D17" s="398">
        <v>2215000</v>
      </c>
      <c r="E17" s="398">
        <v>2215000</v>
      </c>
      <c r="F17" s="398">
        <v>2215000</v>
      </c>
      <c r="G17" s="530">
        <f t="shared" si="0"/>
        <v>0</v>
      </c>
      <c r="H17" s="554"/>
      <c r="I17" s="554"/>
      <c r="J17" s="554"/>
      <c r="K17" s="554"/>
      <c r="L17" s="554"/>
    </row>
    <row r="18" spans="1:12" ht="13.5" customHeight="1" x14ac:dyDescent="0.2">
      <c r="A18" s="9" t="s">
        <v>41</v>
      </c>
      <c r="B18" s="69" t="s">
        <v>42</v>
      </c>
      <c r="C18" s="556">
        <v>169743</v>
      </c>
      <c r="D18" s="398"/>
      <c r="E18" s="398"/>
      <c r="F18" s="398"/>
      <c r="G18" s="530">
        <f t="shared" si="0"/>
        <v>0</v>
      </c>
      <c r="H18" s="554"/>
      <c r="I18" s="554"/>
      <c r="J18" s="554"/>
      <c r="K18" s="554"/>
      <c r="L18" s="554"/>
    </row>
    <row r="19" spans="1:12" ht="13.5" customHeight="1" x14ac:dyDescent="0.2">
      <c r="A19" s="9" t="s">
        <v>43</v>
      </c>
      <c r="B19" s="69" t="s">
        <v>44</v>
      </c>
      <c r="C19" s="556">
        <v>560056</v>
      </c>
      <c r="D19" s="398"/>
      <c r="E19" s="398"/>
      <c r="F19" s="398"/>
      <c r="G19" s="530">
        <f>+F19-E19</f>
        <v>0</v>
      </c>
      <c r="H19" s="554"/>
      <c r="I19" s="554"/>
      <c r="J19" s="554"/>
      <c r="K19" s="554"/>
      <c r="L19" s="554"/>
    </row>
    <row r="20" spans="1:12" ht="13.5" customHeight="1" x14ac:dyDescent="0.2">
      <c r="A20" s="9" t="s">
        <v>45</v>
      </c>
      <c r="B20" s="69" t="s">
        <v>116</v>
      </c>
      <c r="C20" s="556"/>
      <c r="D20" s="556"/>
      <c r="E20" s="558"/>
      <c r="F20" s="559"/>
      <c r="G20" s="530">
        <f t="shared" si="0"/>
        <v>0</v>
      </c>
      <c r="H20" s="554"/>
      <c r="I20" s="554"/>
      <c r="J20" s="554"/>
      <c r="K20" s="554"/>
      <c r="L20" s="554"/>
    </row>
    <row r="21" spans="1:12" ht="13.5" customHeight="1" x14ac:dyDescent="0.2">
      <c r="A21" s="9" t="s">
        <v>117</v>
      </c>
      <c r="B21" s="69" t="s">
        <v>118</v>
      </c>
      <c r="C21" s="556"/>
      <c r="D21" s="556"/>
      <c r="E21" s="558"/>
      <c r="F21" s="559"/>
      <c r="G21" s="530">
        <f t="shared" si="0"/>
        <v>0</v>
      </c>
      <c r="H21" s="554"/>
      <c r="I21" s="554"/>
      <c r="J21" s="554"/>
      <c r="K21" s="554"/>
      <c r="L21" s="554"/>
    </row>
    <row r="22" spans="1:12" ht="13.5" customHeight="1" x14ac:dyDescent="0.2">
      <c r="A22" s="9" t="s">
        <v>47</v>
      </c>
      <c r="B22" s="69" t="s">
        <v>48</v>
      </c>
      <c r="C22" s="556"/>
      <c r="D22" s="556"/>
      <c r="E22" s="558"/>
      <c r="F22" s="559"/>
      <c r="G22" s="530">
        <f t="shared" si="0"/>
        <v>0</v>
      </c>
      <c r="H22" s="554"/>
      <c r="I22" s="554"/>
      <c r="J22" s="554"/>
      <c r="K22" s="554"/>
      <c r="L22" s="554"/>
    </row>
    <row r="23" spans="1:12" ht="13.5" customHeight="1" x14ac:dyDescent="0.2">
      <c r="A23" s="9" t="s">
        <v>119</v>
      </c>
      <c r="B23" s="69" t="s">
        <v>120</v>
      </c>
      <c r="C23" s="556"/>
      <c r="D23" s="556"/>
      <c r="E23" s="558"/>
      <c r="F23" s="559"/>
      <c r="G23" s="530">
        <f t="shared" si="0"/>
        <v>0</v>
      </c>
      <c r="H23" s="554"/>
      <c r="I23" s="554"/>
      <c r="J23" s="554"/>
      <c r="K23" s="554"/>
      <c r="L23" s="554"/>
    </row>
    <row r="24" spans="1:12" ht="13.5" customHeight="1" x14ac:dyDescent="0.2">
      <c r="A24" s="996" t="s">
        <v>0</v>
      </c>
      <c r="B24" s="997"/>
      <c r="C24" s="32">
        <f>SUM(C14:C23)</f>
        <v>729799</v>
      </c>
      <c r="D24" s="32">
        <f t="shared" ref="D24:F24" si="1">SUM(D14:D23)</f>
        <v>2425000</v>
      </c>
      <c r="E24" s="32">
        <f t="shared" si="1"/>
        <v>2425000</v>
      </c>
      <c r="F24" s="32">
        <f t="shared" si="1"/>
        <v>2425000</v>
      </c>
      <c r="G24" s="530">
        <f>SUM(G15:G23)</f>
        <v>0</v>
      </c>
      <c r="H24" s="554"/>
      <c r="I24" s="554"/>
      <c r="J24" s="554"/>
      <c r="K24" s="554"/>
      <c r="L24" s="554"/>
    </row>
    <row r="25" spans="1:12" ht="12" customHeight="1" x14ac:dyDescent="0.2">
      <c r="A25" s="998" t="s">
        <v>121</v>
      </c>
      <c r="B25" s="999"/>
      <c r="C25" s="999"/>
      <c r="D25" s="999"/>
      <c r="E25" s="999"/>
      <c r="F25" s="999"/>
      <c r="G25" s="1000"/>
      <c r="H25" s="554"/>
      <c r="I25" s="554"/>
      <c r="J25" s="554"/>
      <c r="K25" s="554"/>
      <c r="L25" s="554"/>
    </row>
    <row r="26" spans="1:12" ht="12.95" customHeight="1" x14ac:dyDescent="0.2">
      <c r="A26" s="519"/>
      <c r="B26" s="519"/>
      <c r="C26" s="128" t="s">
        <v>3</v>
      </c>
      <c r="D26" s="61" t="s">
        <v>451</v>
      </c>
      <c r="E26" s="610" t="s">
        <v>63</v>
      </c>
      <c r="F26" s="62" t="s">
        <v>456</v>
      </c>
      <c r="G26" s="618" t="s">
        <v>24</v>
      </c>
      <c r="H26" s="554"/>
      <c r="I26" s="554"/>
      <c r="J26" s="554"/>
      <c r="K26" s="554"/>
      <c r="L26" s="554"/>
    </row>
    <row r="27" spans="1:12" ht="12.95" customHeight="1" x14ac:dyDescent="0.2">
      <c r="A27" s="519"/>
      <c r="B27" s="519"/>
      <c r="C27" s="128" t="s">
        <v>10</v>
      </c>
      <c r="D27" s="128" t="s">
        <v>62</v>
      </c>
      <c r="E27" s="610" t="s">
        <v>65</v>
      </c>
      <c r="F27" s="64" t="s">
        <v>62</v>
      </c>
      <c r="G27" s="618" t="s">
        <v>28</v>
      </c>
      <c r="H27" s="554"/>
      <c r="I27" s="554"/>
      <c r="J27" s="554"/>
      <c r="K27" s="554"/>
      <c r="L27" s="554"/>
    </row>
    <row r="28" spans="1:12" ht="12.95" customHeight="1" x14ac:dyDescent="0.2">
      <c r="A28" s="519" t="s">
        <v>2</v>
      </c>
      <c r="B28" s="519" t="s">
        <v>64</v>
      </c>
      <c r="C28" s="63" t="s">
        <v>460</v>
      </c>
      <c r="D28" s="128" t="s">
        <v>10</v>
      </c>
      <c r="E28" s="374" t="s">
        <v>617</v>
      </c>
      <c r="F28" s="64" t="s">
        <v>10</v>
      </c>
      <c r="G28" s="618" t="s">
        <v>33</v>
      </c>
      <c r="H28" s="554"/>
      <c r="I28" s="554"/>
      <c r="J28" s="554"/>
      <c r="K28" s="554"/>
      <c r="L28" s="554"/>
    </row>
    <row r="29" spans="1:12" ht="12" customHeight="1" x14ac:dyDescent="0.2">
      <c r="A29" s="520" t="s">
        <v>11</v>
      </c>
      <c r="B29" s="520" t="s">
        <v>12</v>
      </c>
      <c r="C29" s="192" t="s">
        <v>13</v>
      </c>
      <c r="D29" s="192" t="s">
        <v>14</v>
      </c>
      <c r="E29" s="150" t="s">
        <v>15</v>
      </c>
      <c r="F29" s="193" t="s">
        <v>16</v>
      </c>
      <c r="G29" s="620" t="s">
        <v>17</v>
      </c>
      <c r="H29" s="554"/>
      <c r="I29" s="554"/>
      <c r="J29" s="554"/>
      <c r="K29" s="554"/>
      <c r="L29" s="554"/>
    </row>
    <row r="30" spans="1:12" ht="13.5" customHeight="1" x14ac:dyDescent="0.2">
      <c r="A30" s="9" t="s">
        <v>122</v>
      </c>
      <c r="B30" s="65" t="s">
        <v>373</v>
      </c>
      <c r="C30" s="556"/>
      <c r="D30" s="556"/>
      <c r="E30" s="558"/>
      <c r="F30" s="559"/>
      <c r="G30" s="530">
        <f>F30-D30</f>
        <v>0</v>
      </c>
      <c r="H30" s="554"/>
      <c r="I30" s="554"/>
      <c r="J30" s="554"/>
      <c r="K30" s="554"/>
      <c r="L30" s="554"/>
    </row>
    <row r="31" spans="1:12" ht="13.5" customHeight="1" x14ac:dyDescent="0.2">
      <c r="A31" s="9" t="s">
        <v>395</v>
      </c>
      <c r="B31" s="65" t="s">
        <v>374</v>
      </c>
      <c r="C31" s="556"/>
      <c r="D31" s="556"/>
      <c r="E31" s="558"/>
      <c r="F31" s="559"/>
      <c r="G31" s="530">
        <f>F31-D31</f>
        <v>0</v>
      </c>
      <c r="H31" s="554"/>
      <c r="I31" s="554"/>
      <c r="J31" s="554"/>
      <c r="K31" s="554"/>
      <c r="L31" s="554"/>
    </row>
    <row r="32" spans="1:12" ht="13.5" customHeight="1" x14ac:dyDescent="0.2">
      <c r="A32" s="996" t="s">
        <v>0</v>
      </c>
      <c r="B32" s="997"/>
      <c r="C32" s="32">
        <f>SUM(C30:C31)</f>
        <v>0</v>
      </c>
      <c r="D32" s="32">
        <f t="shared" ref="D32:F32" si="2">SUM(D30:D31)</f>
        <v>0</v>
      </c>
      <c r="E32" s="33">
        <f t="shared" si="2"/>
        <v>0</v>
      </c>
      <c r="F32" s="34">
        <f t="shared" si="2"/>
        <v>0</v>
      </c>
      <c r="G32" s="530">
        <f>SUM(G30:G31)</f>
        <v>0</v>
      </c>
      <c r="H32" s="554"/>
      <c r="I32" s="554"/>
      <c r="J32" s="554"/>
      <c r="K32" s="554"/>
      <c r="L32" s="554"/>
    </row>
    <row r="33" spans="1:12" ht="13.5" customHeight="1" x14ac:dyDescent="0.2">
      <c r="A33" s="998" t="s">
        <v>384</v>
      </c>
      <c r="B33" s="999"/>
      <c r="C33" s="999"/>
      <c r="D33" s="999"/>
      <c r="E33" s="999"/>
      <c r="F33" s="999"/>
      <c r="G33" s="1000"/>
      <c r="H33" s="554"/>
      <c r="I33" s="554"/>
      <c r="J33" s="554"/>
      <c r="K33" s="554"/>
      <c r="L33" s="554"/>
    </row>
    <row r="34" spans="1:12" ht="12.75" customHeight="1" x14ac:dyDescent="0.2">
      <c r="A34" s="988"/>
      <c r="B34" s="989"/>
      <c r="C34" s="4" t="s">
        <v>448</v>
      </c>
      <c r="D34" s="4" t="s">
        <v>451</v>
      </c>
      <c r="E34" s="68" t="s">
        <v>451</v>
      </c>
      <c r="F34" s="67" t="s">
        <v>456</v>
      </c>
      <c r="G34" s="23" t="s">
        <v>24</v>
      </c>
      <c r="H34" s="554"/>
      <c r="I34" s="554"/>
      <c r="J34" s="554"/>
      <c r="K34" s="554"/>
      <c r="L34" s="554"/>
    </row>
    <row r="35" spans="1:12" x14ac:dyDescent="0.2">
      <c r="A35" s="990" t="s">
        <v>30</v>
      </c>
      <c r="B35" s="991"/>
      <c r="C35" s="519" t="s">
        <v>3</v>
      </c>
      <c r="D35" s="519" t="s">
        <v>25</v>
      </c>
      <c r="E35" s="617" t="s">
        <v>5</v>
      </c>
      <c r="F35" s="524" t="s">
        <v>27</v>
      </c>
      <c r="G35" s="618" t="s">
        <v>28</v>
      </c>
      <c r="H35" s="554"/>
      <c r="I35" s="554"/>
      <c r="J35" s="554"/>
      <c r="K35" s="554"/>
      <c r="L35" s="554"/>
    </row>
    <row r="36" spans="1:12" x14ac:dyDescent="0.2">
      <c r="A36" s="992"/>
      <c r="B36" s="993"/>
      <c r="C36" s="519" t="s">
        <v>102</v>
      </c>
      <c r="D36" s="519" t="s">
        <v>4</v>
      </c>
      <c r="E36" s="617"/>
      <c r="F36" s="524" t="s">
        <v>4</v>
      </c>
      <c r="G36" s="618" t="s">
        <v>33</v>
      </c>
      <c r="H36" s="554"/>
      <c r="I36" s="554"/>
      <c r="J36" s="554"/>
      <c r="K36" s="554"/>
      <c r="L36" s="554"/>
    </row>
    <row r="37" spans="1:12" x14ac:dyDescent="0.2">
      <c r="A37" s="994" t="s">
        <v>11</v>
      </c>
      <c r="B37" s="995"/>
      <c r="C37" s="520" t="s">
        <v>12</v>
      </c>
      <c r="D37" s="520" t="s">
        <v>13</v>
      </c>
      <c r="E37" s="619" t="s">
        <v>14</v>
      </c>
      <c r="F37" s="531" t="s">
        <v>15</v>
      </c>
      <c r="G37" s="620" t="s">
        <v>16</v>
      </c>
      <c r="H37" s="554"/>
      <c r="I37" s="554"/>
      <c r="J37" s="554"/>
      <c r="K37" s="554"/>
      <c r="L37" s="554"/>
    </row>
    <row r="38" spans="1:12" x14ac:dyDescent="0.2">
      <c r="A38" s="986" t="s">
        <v>365</v>
      </c>
      <c r="B38" s="987"/>
      <c r="C38" s="556"/>
      <c r="D38" s="556"/>
      <c r="E38" s="558"/>
      <c r="F38" s="559"/>
      <c r="G38" s="530">
        <f>F38-E38</f>
        <v>0</v>
      </c>
      <c r="H38" s="554"/>
      <c r="I38" s="554"/>
      <c r="J38" s="554"/>
      <c r="K38" s="554"/>
      <c r="L38" s="554"/>
    </row>
    <row r="39" spans="1:12" x14ac:dyDescent="0.2">
      <c r="A39" s="986" t="s">
        <v>345</v>
      </c>
      <c r="B39" s="987"/>
      <c r="C39" s="556">
        <v>729799</v>
      </c>
      <c r="D39" s="556">
        <v>2425000</v>
      </c>
      <c r="E39" s="556">
        <v>2425000</v>
      </c>
      <c r="F39" s="556">
        <v>2425000</v>
      </c>
      <c r="G39" s="530">
        <f t="shared" ref="G39:G42" si="3">F39-E39</f>
        <v>0</v>
      </c>
      <c r="H39" s="554"/>
      <c r="I39" s="554"/>
      <c r="J39" s="554"/>
      <c r="K39" s="554"/>
      <c r="L39" s="554"/>
    </row>
    <row r="40" spans="1:12" x14ac:dyDescent="0.2">
      <c r="A40" s="986" t="s">
        <v>346</v>
      </c>
      <c r="B40" s="987"/>
      <c r="C40" s="556"/>
      <c r="D40" s="556"/>
      <c r="E40" s="558"/>
      <c r="F40" s="559"/>
      <c r="G40" s="530">
        <f t="shared" si="3"/>
        <v>0</v>
      </c>
      <c r="H40" s="554"/>
      <c r="I40" s="554"/>
      <c r="J40" s="554"/>
      <c r="K40" s="554"/>
      <c r="L40" s="554"/>
    </row>
    <row r="41" spans="1:12" x14ac:dyDescent="0.2">
      <c r="A41" s="986" t="s">
        <v>364</v>
      </c>
      <c r="B41" s="987"/>
      <c r="C41" s="556"/>
      <c r="D41" s="556"/>
      <c r="E41" s="558"/>
      <c r="F41" s="559"/>
      <c r="G41" s="530">
        <f t="shared" si="3"/>
        <v>0</v>
      </c>
      <c r="H41" s="554"/>
      <c r="I41" s="554"/>
      <c r="J41" s="554"/>
      <c r="K41" s="554"/>
      <c r="L41" s="554"/>
    </row>
    <row r="42" spans="1:12" x14ac:dyDescent="0.2">
      <c r="A42" s="986" t="s">
        <v>450</v>
      </c>
      <c r="B42" s="987"/>
      <c r="C42" s="556"/>
      <c r="D42" s="556"/>
      <c r="E42" s="558"/>
      <c r="F42" s="559"/>
      <c r="G42" s="530">
        <f t="shared" si="3"/>
        <v>0</v>
      </c>
      <c r="H42" s="554"/>
      <c r="I42" s="554"/>
      <c r="J42" s="554"/>
      <c r="K42" s="554"/>
      <c r="L42" s="554"/>
    </row>
    <row r="43" spans="1:12" x14ac:dyDescent="0.2">
      <c r="A43" s="996" t="s">
        <v>0</v>
      </c>
      <c r="B43" s="997"/>
      <c r="C43" s="556">
        <f>SUM(C38:C42)</f>
        <v>729799</v>
      </c>
      <c r="D43" s="556">
        <f>SUM(D38:D42)</f>
        <v>2425000</v>
      </c>
      <c r="E43" s="558">
        <f>SUM(E38:E42)</f>
        <v>2425000</v>
      </c>
      <c r="F43" s="559">
        <f>SUM(F38:F42)</f>
        <v>2425000</v>
      </c>
      <c r="G43" s="530">
        <f>SUM(G38:G42)</f>
        <v>0</v>
      </c>
      <c r="H43" s="554"/>
      <c r="I43" s="554"/>
      <c r="J43" s="554"/>
      <c r="K43" s="554"/>
      <c r="L43" s="554"/>
    </row>
    <row r="44" spans="1:12" ht="9" customHeight="1" x14ac:dyDescent="0.2">
      <c r="A44" s="129" t="s">
        <v>123</v>
      </c>
      <c r="H44" s="554"/>
      <c r="I44" s="554"/>
      <c r="J44" s="554"/>
      <c r="K44" s="554"/>
      <c r="L44" s="554"/>
    </row>
  </sheetData>
  <mergeCells count="29">
    <mergeCell ref="A1:C1"/>
    <mergeCell ref="D1:G1"/>
    <mergeCell ref="A2:C2"/>
    <mergeCell ref="D2:G2"/>
    <mergeCell ref="A3:C3"/>
    <mergeCell ref="D3:G3"/>
    <mergeCell ref="A34:B34"/>
    <mergeCell ref="A4:G4"/>
    <mergeCell ref="A5:B5"/>
    <mergeCell ref="D5:F5"/>
    <mergeCell ref="A6:B6"/>
    <mergeCell ref="D6:F6"/>
    <mergeCell ref="A7:B7"/>
    <mergeCell ref="D7:G8"/>
    <mergeCell ref="A8:B8"/>
    <mergeCell ref="A9:G9"/>
    <mergeCell ref="A24:B24"/>
    <mergeCell ref="A25:G25"/>
    <mergeCell ref="A32:B32"/>
    <mergeCell ref="A33:G33"/>
    <mergeCell ref="A41:B41"/>
    <mergeCell ref="A42:B42"/>
    <mergeCell ref="A43:B43"/>
    <mergeCell ref="A35:B35"/>
    <mergeCell ref="A36:B36"/>
    <mergeCell ref="A37:B37"/>
    <mergeCell ref="A38:B38"/>
    <mergeCell ref="A39:B39"/>
    <mergeCell ref="A40:B40"/>
  </mergeCells>
  <printOptions horizontalCentered="1"/>
  <pageMargins left="0.35" right="0.35" top="0.35" bottom="0.35" header="0" footer="0"/>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ntry="1">
    <pageSetUpPr fitToPage="1"/>
  </sheetPr>
  <dimension ref="A1:N52"/>
  <sheetViews>
    <sheetView showZeros="0" topLeftCell="E1" zoomScale="110" zoomScaleNormal="110" zoomScaleSheetLayoutView="100" workbookViewId="0">
      <selection activeCell="A6" sqref="A6:H6"/>
    </sheetView>
  </sheetViews>
  <sheetFormatPr defaultRowHeight="12.75" x14ac:dyDescent="0.2"/>
  <cols>
    <col min="1" max="1" width="3.7109375" customWidth="1"/>
    <col min="2" max="2" width="9.7109375" customWidth="1"/>
    <col min="3" max="3" width="5.7109375" customWidth="1"/>
    <col min="4" max="4" width="16.7109375" customWidth="1"/>
    <col min="5" max="8" width="13.140625" customWidth="1"/>
    <col min="9" max="9" width="13" customWidth="1"/>
  </cols>
  <sheetData>
    <row r="1" spans="1:14" ht="15.75" x14ac:dyDescent="0.25">
      <c r="A1" s="829" t="s">
        <v>1</v>
      </c>
      <c r="B1" s="830"/>
      <c r="C1" s="830"/>
      <c r="D1" s="830"/>
      <c r="E1" s="831"/>
      <c r="F1" s="830" t="s">
        <v>400</v>
      </c>
      <c r="G1" s="830"/>
      <c r="H1" s="830"/>
      <c r="I1" s="831"/>
      <c r="J1" s="157"/>
      <c r="K1" s="157"/>
      <c r="L1" s="157"/>
      <c r="M1" s="157"/>
      <c r="N1" s="157"/>
    </row>
    <row r="2" spans="1:14" ht="15.75" x14ac:dyDescent="0.25">
      <c r="A2" s="832"/>
      <c r="B2" s="833"/>
      <c r="C2" s="833"/>
      <c r="D2" s="833"/>
      <c r="E2" s="834"/>
      <c r="F2" s="1247" t="s">
        <v>401</v>
      </c>
      <c r="G2" s="833"/>
      <c r="H2" s="833"/>
      <c r="I2" s="834"/>
      <c r="J2" s="157"/>
      <c r="K2" s="157"/>
      <c r="L2" s="157"/>
      <c r="M2" s="157"/>
      <c r="N2" s="157"/>
    </row>
    <row r="3" spans="1:14" ht="15.75" x14ac:dyDescent="0.25">
      <c r="A3" s="835" t="s">
        <v>458</v>
      </c>
      <c r="B3" s="836"/>
      <c r="C3" s="836"/>
      <c r="D3" s="836"/>
      <c r="E3" s="837"/>
      <c r="F3" s="836" t="s">
        <v>388</v>
      </c>
      <c r="G3" s="836"/>
      <c r="H3" s="836"/>
      <c r="I3" s="837"/>
      <c r="J3" s="157"/>
      <c r="K3" s="157"/>
      <c r="L3" s="157"/>
      <c r="M3" s="157"/>
      <c r="N3" s="157"/>
    </row>
    <row r="4" spans="1:14" ht="4.5" customHeight="1" x14ac:dyDescent="0.2">
      <c r="A4" s="810"/>
      <c r="B4" s="811"/>
      <c r="C4" s="811"/>
      <c r="D4" s="811"/>
      <c r="E4" s="811"/>
      <c r="F4" s="811"/>
      <c r="G4" s="811"/>
      <c r="H4" s="811"/>
      <c r="I4" s="812"/>
      <c r="J4" s="157"/>
      <c r="K4" s="157"/>
      <c r="L4" s="157"/>
      <c r="M4" s="157"/>
      <c r="N4" s="157"/>
    </row>
    <row r="5" spans="1:14" ht="9" customHeight="1" x14ac:dyDescent="0.2">
      <c r="A5" s="823" t="s">
        <v>6</v>
      </c>
      <c r="B5" s="824"/>
      <c r="C5" s="824"/>
      <c r="D5" s="824"/>
      <c r="E5" s="824"/>
      <c r="F5" s="824"/>
      <c r="G5" s="824"/>
      <c r="H5" s="825"/>
      <c r="I5" s="1" t="s">
        <v>7</v>
      </c>
      <c r="J5" s="157"/>
      <c r="K5" s="157"/>
      <c r="L5" s="157"/>
      <c r="M5" s="157"/>
      <c r="N5" s="157"/>
    </row>
    <row r="6" spans="1:14" ht="15" customHeight="1" x14ac:dyDescent="0.2">
      <c r="A6" s="826"/>
      <c r="B6" s="827"/>
      <c r="C6" s="827"/>
      <c r="D6" s="827"/>
      <c r="E6" s="827"/>
      <c r="F6" s="827"/>
      <c r="G6" s="827"/>
      <c r="H6" s="828"/>
      <c r="I6" s="167"/>
      <c r="J6" s="157"/>
      <c r="K6" s="157"/>
      <c r="L6" s="157"/>
      <c r="M6" s="157"/>
      <c r="N6" s="157"/>
    </row>
    <row r="7" spans="1:14" ht="4.5" customHeight="1" x14ac:dyDescent="0.2">
      <c r="A7" s="810"/>
      <c r="B7" s="811"/>
      <c r="C7" s="811"/>
      <c r="D7" s="811"/>
      <c r="E7" s="811"/>
      <c r="F7" s="811"/>
      <c r="G7" s="811"/>
      <c r="H7" s="811"/>
      <c r="I7" s="812"/>
      <c r="J7" s="157"/>
      <c r="K7" s="157"/>
      <c r="L7" s="157"/>
      <c r="M7" s="157"/>
      <c r="N7" s="157"/>
    </row>
    <row r="8" spans="1:14" ht="14.25" customHeight="1" x14ac:dyDescent="0.2">
      <c r="A8" s="2"/>
      <c r="B8" s="2"/>
      <c r="C8" s="2"/>
      <c r="D8" s="2"/>
      <c r="E8" s="108" t="s">
        <v>402</v>
      </c>
      <c r="F8" s="108" t="s">
        <v>402</v>
      </c>
      <c r="G8" s="108" t="s">
        <v>402</v>
      </c>
      <c r="H8" s="108" t="s">
        <v>402</v>
      </c>
      <c r="I8" s="108" t="s">
        <v>402</v>
      </c>
      <c r="J8" s="157"/>
      <c r="K8" s="157"/>
      <c r="L8" s="157"/>
      <c r="M8" s="157"/>
      <c r="N8" s="157"/>
    </row>
    <row r="9" spans="1:14" ht="14.25" customHeight="1" x14ac:dyDescent="0.2">
      <c r="A9" s="108" t="s">
        <v>8</v>
      </c>
      <c r="B9" s="108" t="s">
        <v>8</v>
      </c>
      <c r="C9" s="108" t="s">
        <v>403</v>
      </c>
      <c r="D9" s="108" t="s">
        <v>9</v>
      </c>
      <c r="E9" s="4">
        <f>2021+1</f>
        <v>2022</v>
      </c>
      <c r="F9" s="108">
        <f>2022+1</f>
        <v>2023</v>
      </c>
      <c r="G9" s="108">
        <f>2023+1</f>
        <v>2024</v>
      </c>
      <c r="H9" s="108">
        <f>2024+1</f>
        <v>2025</v>
      </c>
      <c r="I9" s="108">
        <f>2025+1</f>
        <v>2026</v>
      </c>
      <c r="J9" s="157"/>
      <c r="K9" s="157"/>
      <c r="L9" s="157"/>
      <c r="M9" s="157"/>
      <c r="N9" s="157"/>
    </row>
    <row r="10" spans="1:14" ht="14.25" customHeight="1" x14ac:dyDescent="0.2">
      <c r="A10" s="108" t="s">
        <v>7</v>
      </c>
      <c r="B10" s="108"/>
      <c r="C10" s="108" t="s">
        <v>7</v>
      </c>
      <c r="D10" s="108" t="s">
        <v>404</v>
      </c>
      <c r="E10" s="4" t="s">
        <v>405</v>
      </c>
      <c r="F10" s="4" t="s">
        <v>405</v>
      </c>
      <c r="G10" s="4" t="s">
        <v>405</v>
      </c>
      <c r="H10" s="4" t="s">
        <v>405</v>
      </c>
      <c r="I10" s="4" t="s">
        <v>405</v>
      </c>
      <c r="J10" s="157"/>
      <c r="K10" s="157"/>
      <c r="L10" s="157"/>
      <c r="M10" s="157"/>
      <c r="N10" s="157"/>
    </row>
    <row r="11" spans="1:14" ht="14.25" customHeight="1" x14ac:dyDescent="0.2">
      <c r="A11" s="108"/>
      <c r="B11" s="108"/>
      <c r="C11" s="108"/>
      <c r="D11" s="108"/>
      <c r="E11" s="108" t="s">
        <v>10</v>
      </c>
      <c r="F11" s="108" t="s">
        <v>10</v>
      </c>
      <c r="G11" s="108" t="s">
        <v>10</v>
      </c>
      <c r="H11" s="108" t="s">
        <v>10</v>
      </c>
      <c r="I11" s="108" t="s">
        <v>10</v>
      </c>
      <c r="J11" s="157"/>
      <c r="K11" s="157"/>
      <c r="L11" s="157"/>
      <c r="M11" s="157"/>
      <c r="N11" s="157"/>
    </row>
    <row r="12" spans="1:14" ht="14.25" customHeight="1" x14ac:dyDescent="0.2">
      <c r="A12" s="5" t="s">
        <v>11</v>
      </c>
      <c r="B12" s="5" t="s">
        <v>12</v>
      </c>
      <c r="C12" s="5" t="s">
        <v>13</v>
      </c>
      <c r="D12" s="5" t="s">
        <v>14</v>
      </c>
      <c r="E12" s="5" t="s">
        <v>15</v>
      </c>
      <c r="F12" s="5" t="s">
        <v>16</v>
      </c>
      <c r="G12" s="6" t="s">
        <v>17</v>
      </c>
      <c r="H12" s="109" t="s">
        <v>18</v>
      </c>
      <c r="I12" s="8" t="s">
        <v>19</v>
      </c>
      <c r="J12" s="157"/>
      <c r="K12" s="157"/>
      <c r="L12" s="157"/>
      <c r="M12" s="157"/>
      <c r="N12" s="157"/>
    </row>
    <row r="13" spans="1:14" ht="6" customHeight="1" x14ac:dyDescent="0.2">
      <c r="A13" s="810"/>
      <c r="B13" s="811"/>
      <c r="C13" s="811"/>
      <c r="D13" s="811"/>
      <c r="E13" s="811"/>
      <c r="F13" s="811"/>
      <c r="G13" s="811"/>
      <c r="H13" s="811"/>
      <c r="I13" s="812"/>
      <c r="J13" s="157"/>
      <c r="K13" s="157"/>
      <c r="L13" s="157"/>
      <c r="M13" s="157"/>
      <c r="N13" s="157"/>
    </row>
    <row r="14" spans="1:14" ht="15" customHeight="1" x14ac:dyDescent="0.2">
      <c r="A14" s="9" t="s">
        <v>406</v>
      </c>
      <c r="B14" s="128" t="s">
        <v>407</v>
      </c>
      <c r="C14" s="1250"/>
      <c r="D14" s="1251"/>
      <c r="E14" s="1251"/>
      <c r="F14" s="1251"/>
      <c r="G14" s="1251"/>
      <c r="H14" s="1251"/>
      <c r="I14" s="1252"/>
      <c r="J14" s="157"/>
      <c r="K14" s="157"/>
      <c r="L14" s="157"/>
      <c r="M14" s="157"/>
      <c r="N14" s="157"/>
    </row>
    <row r="15" spans="1:14" ht="15" customHeight="1" x14ac:dyDescent="0.2">
      <c r="A15" s="817"/>
      <c r="B15" s="818"/>
      <c r="C15" s="195"/>
      <c r="D15" s="232"/>
      <c r="E15" s="168"/>
      <c r="F15" s="168"/>
      <c r="G15" s="169"/>
      <c r="H15" s="168"/>
      <c r="I15" s="168"/>
      <c r="J15" s="157"/>
      <c r="K15" s="157"/>
      <c r="L15" s="157"/>
      <c r="M15" s="157"/>
      <c r="N15" s="157"/>
    </row>
    <row r="16" spans="1:14" ht="15" customHeight="1" x14ac:dyDescent="0.2">
      <c r="A16" s="817"/>
      <c r="B16" s="818"/>
      <c r="C16" s="195"/>
      <c r="D16" s="232"/>
      <c r="E16" s="168"/>
      <c r="F16" s="168"/>
      <c r="G16" s="169"/>
      <c r="H16" s="168"/>
      <c r="I16" s="168"/>
      <c r="J16" s="157"/>
      <c r="K16" s="157"/>
      <c r="L16" s="157"/>
      <c r="M16" s="157"/>
      <c r="N16" s="157"/>
    </row>
    <row r="17" spans="1:14" ht="15" customHeight="1" x14ac:dyDescent="0.2">
      <c r="A17" s="817"/>
      <c r="B17" s="818"/>
      <c r="C17" s="195"/>
      <c r="D17" s="232"/>
      <c r="E17" s="168"/>
      <c r="F17" s="168"/>
      <c r="G17" s="169"/>
      <c r="H17" s="168"/>
      <c r="I17" s="168"/>
      <c r="J17" s="157"/>
      <c r="K17" s="157"/>
      <c r="L17" s="157"/>
      <c r="M17" s="157"/>
      <c r="N17" s="157"/>
    </row>
    <row r="18" spans="1:14" ht="15" customHeight="1" x14ac:dyDescent="0.2">
      <c r="A18" s="817"/>
      <c r="B18" s="818"/>
      <c r="C18" s="195"/>
      <c r="D18" s="232"/>
      <c r="E18" s="168"/>
      <c r="F18" s="168"/>
      <c r="G18" s="169"/>
      <c r="H18" s="168"/>
      <c r="I18" s="168"/>
      <c r="J18" s="157"/>
      <c r="K18" s="157"/>
      <c r="L18" s="157"/>
      <c r="M18" s="157"/>
      <c r="N18" s="157"/>
    </row>
    <row r="19" spans="1:14" ht="15" customHeight="1" x14ac:dyDescent="0.2">
      <c r="A19" s="817"/>
      <c r="B19" s="818"/>
      <c r="C19" s="195"/>
      <c r="D19" s="232"/>
      <c r="E19" s="168"/>
      <c r="F19" s="168"/>
      <c r="G19" s="169"/>
      <c r="H19" s="168"/>
      <c r="I19" s="168"/>
      <c r="J19" s="157"/>
      <c r="K19" s="157"/>
      <c r="L19" s="157"/>
      <c r="M19" s="157"/>
      <c r="N19" s="157"/>
    </row>
    <row r="20" spans="1:14" ht="15" customHeight="1" x14ac:dyDescent="0.2">
      <c r="A20" s="817"/>
      <c r="B20" s="818"/>
      <c r="C20" s="195"/>
      <c r="D20" s="232"/>
      <c r="E20" s="168"/>
      <c r="F20" s="168"/>
      <c r="G20" s="169"/>
      <c r="H20" s="168"/>
      <c r="I20" s="168"/>
      <c r="J20" s="157"/>
      <c r="K20" s="157"/>
      <c r="L20" s="157"/>
      <c r="M20" s="157"/>
      <c r="N20" s="157"/>
    </row>
    <row r="21" spans="1:14" ht="15" customHeight="1" x14ac:dyDescent="0.2">
      <c r="A21" s="817"/>
      <c r="B21" s="818"/>
      <c r="C21" s="195"/>
      <c r="D21" s="232"/>
      <c r="E21" s="168"/>
      <c r="F21" s="168"/>
      <c r="G21" s="169"/>
      <c r="H21" s="168"/>
      <c r="I21" s="168"/>
      <c r="J21" s="157"/>
      <c r="K21" s="157"/>
      <c r="L21" s="157"/>
      <c r="M21" s="157"/>
      <c r="N21" s="157"/>
    </row>
    <row r="22" spans="1:14" ht="15" customHeight="1" x14ac:dyDescent="0.2">
      <c r="A22" s="817"/>
      <c r="B22" s="818"/>
      <c r="C22" s="195"/>
      <c r="D22" s="232"/>
      <c r="E22" s="168"/>
      <c r="F22" s="168"/>
      <c r="G22" s="169"/>
      <c r="H22" s="168"/>
      <c r="I22" s="168"/>
      <c r="J22" s="157"/>
      <c r="K22" s="157"/>
      <c r="L22" s="157"/>
      <c r="M22" s="157"/>
      <c r="N22" s="157"/>
    </row>
    <row r="23" spans="1:14" ht="15" customHeight="1" x14ac:dyDescent="0.2">
      <c r="A23" s="817"/>
      <c r="B23" s="818"/>
      <c r="C23" s="195"/>
      <c r="D23" s="232"/>
      <c r="E23" s="168"/>
      <c r="F23" s="168"/>
      <c r="G23" s="169"/>
      <c r="H23" s="168"/>
      <c r="I23" s="168"/>
      <c r="J23" s="157"/>
      <c r="K23" s="157"/>
      <c r="L23" s="157"/>
      <c r="M23" s="157"/>
      <c r="N23" s="157"/>
    </row>
    <row r="24" spans="1:14" ht="15" customHeight="1" x14ac:dyDescent="0.2">
      <c r="A24" s="817"/>
      <c r="B24" s="818"/>
      <c r="C24" s="195"/>
      <c r="D24" s="232"/>
      <c r="E24" s="168"/>
      <c r="F24" s="168"/>
      <c r="G24" s="169"/>
      <c r="H24" s="168"/>
      <c r="I24" s="168"/>
      <c r="J24" s="157"/>
      <c r="K24" s="157"/>
      <c r="L24" s="157"/>
      <c r="M24" s="157"/>
      <c r="N24" s="157"/>
    </row>
    <row r="25" spans="1:14" ht="15" customHeight="1" x14ac:dyDescent="0.2">
      <c r="A25" s="817"/>
      <c r="B25" s="818"/>
      <c r="C25" s="195"/>
      <c r="D25" s="232"/>
      <c r="E25" s="171"/>
      <c r="F25" s="171"/>
      <c r="G25" s="172"/>
      <c r="H25" s="171"/>
      <c r="I25" s="171"/>
      <c r="J25" s="157"/>
      <c r="K25" s="157"/>
      <c r="L25" s="157"/>
      <c r="M25" s="157"/>
      <c r="N25" s="157"/>
    </row>
    <row r="26" spans="1:14" ht="15" customHeight="1" x14ac:dyDescent="0.2">
      <c r="A26" s="817"/>
      <c r="B26" s="818"/>
      <c r="C26" s="1248" t="s">
        <v>408</v>
      </c>
      <c r="D26" s="1249"/>
      <c r="E26" s="14">
        <f>SUM(E15:E25)</f>
        <v>0</v>
      </c>
      <c r="F26" s="14">
        <f>SUM(F15:F25)</f>
        <v>0</v>
      </c>
      <c r="G26" s="15">
        <f>SUM(G15:G25)</f>
        <v>0</v>
      </c>
      <c r="H26" s="14">
        <f>SUM(H15:H25)</f>
        <v>0</v>
      </c>
      <c r="I26" s="14">
        <f>SUM(I15:I25)</f>
        <v>0</v>
      </c>
      <c r="J26" s="157"/>
      <c r="K26" s="157"/>
      <c r="L26" s="157"/>
      <c r="M26" s="157"/>
      <c r="N26" s="157"/>
    </row>
    <row r="27" spans="1:14" ht="6" customHeight="1" x14ac:dyDescent="0.2">
      <c r="A27" s="810"/>
      <c r="B27" s="811"/>
      <c r="C27" s="811"/>
      <c r="D27" s="811"/>
      <c r="E27" s="811"/>
      <c r="F27" s="811"/>
      <c r="G27" s="811"/>
      <c r="H27" s="811"/>
      <c r="I27" s="812"/>
      <c r="J27" s="157"/>
      <c r="K27" s="157"/>
      <c r="L27" s="157"/>
      <c r="M27" s="157"/>
      <c r="N27" s="157"/>
    </row>
    <row r="28" spans="1:14" ht="15" customHeight="1" x14ac:dyDescent="0.2">
      <c r="A28" s="9" t="s">
        <v>409</v>
      </c>
      <c r="B28" s="128" t="s">
        <v>410</v>
      </c>
      <c r="C28" s="1250"/>
      <c r="D28" s="1251"/>
      <c r="E28" s="1251"/>
      <c r="F28" s="1251"/>
      <c r="G28" s="1251"/>
      <c r="H28" s="1251"/>
      <c r="I28" s="1252"/>
      <c r="J28" s="157"/>
      <c r="K28" s="157"/>
      <c r="L28" s="157"/>
      <c r="M28" s="157"/>
      <c r="N28" s="157"/>
    </row>
    <row r="29" spans="1:14" ht="15" customHeight="1" x14ac:dyDescent="0.2">
      <c r="A29" s="817"/>
      <c r="B29" s="818"/>
      <c r="C29" s="195"/>
      <c r="D29" s="232"/>
      <c r="E29" s="168"/>
      <c r="F29" s="168"/>
      <c r="G29" s="169"/>
      <c r="H29" s="168"/>
      <c r="I29" s="168"/>
      <c r="J29" s="157"/>
      <c r="K29" s="157"/>
      <c r="L29" s="157"/>
      <c r="M29" s="157"/>
      <c r="N29" s="157"/>
    </row>
    <row r="30" spans="1:14" ht="15" customHeight="1" x14ac:dyDescent="0.2">
      <c r="A30" s="817"/>
      <c r="B30" s="818"/>
      <c r="C30" s="195"/>
      <c r="D30" s="232"/>
      <c r="E30" s="168"/>
      <c r="F30" s="168"/>
      <c r="G30" s="169"/>
      <c r="H30" s="168"/>
      <c r="I30" s="168"/>
      <c r="J30" s="157"/>
      <c r="K30" s="157"/>
      <c r="L30" s="157"/>
      <c r="M30" s="157"/>
      <c r="N30" s="157"/>
    </row>
    <row r="31" spans="1:14" ht="15" customHeight="1" x14ac:dyDescent="0.2">
      <c r="A31" s="817"/>
      <c r="B31" s="818"/>
      <c r="C31" s="195"/>
      <c r="D31" s="232"/>
      <c r="E31" s="168"/>
      <c r="F31" s="168"/>
      <c r="G31" s="169"/>
      <c r="H31" s="168"/>
      <c r="I31" s="168"/>
      <c r="J31" s="157"/>
      <c r="K31" s="157"/>
      <c r="L31" s="157"/>
      <c r="M31" s="157"/>
      <c r="N31" s="157"/>
    </row>
    <row r="32" spans="1:14" ht="15" customHeight="1" x14ac:dyDescent="0.2">
      <c r="A32" s="817"/>
      <c r="B32" s="818"/>
      <c r="C32" s="195"/>
      <c r="D32" s="232"/>
      <c r="E32" s="168"/>
      <c r="F32" s="168"/>
      <c r="G32" s="169"/>
      <c r="H32" s="168"/>
      <c r="I32" s="168"/>
      <c r="J32" s="157"/>
      <c r="K32" s="157"/>
      <c r="L32" s="157"/>
      <c r="M32" s="157"/>
      <c r="N32" s="157"/>
    </row>
    <row r="33" spans="1:14" ht="15" customHeight="1" x14ac:dyDescent="0.2">
      <c r="A33" s="817"/>
      <c r="B33" s="818"/>
      <c r="C33" s="195"/>
      <c r="D33" s="232"/>
      <c r="E33" s="168"/>
      <c r="F33" s="168"/>
      <c r="G33" s="169"/>
      <c r="H33" s="168"/>
      <c r="I33" s="168"/>
      <c r="J33" s="157"/>
      <c r="K33" s="157"/>
      <c r="L33" s="157"/>
      <c r="M33" s="157"/>
      <c r="N33" s="157"/>
    </row>
    <row r="34" spans="1:14" ht="15" customHeight="1" x14ac:dyDescent="0.2">
      <c r="A34" s="817"/>
      <c r="B34" s="818"/>
      <c r="C34" s="195"/>
      <c r="D34" s="232"/>
      <c r="E34" s="168"/>
      <c r="F34" s="168"/>
      <c r="G34" s="169"/>
      <c r="H34" s="168"/>
      <c r="I34" s="168"/>
      <c r="J34" s="157"/>
      <c r="K34" s="157"/>
      <c r="L34" s="157"/>
      <c r="M34" s="157"/>
      <c r="N34" s="157"/>
    </row>
    <row r="35" spans="1:14" ht="15" customHeight="1" x14ac:dyDescent="0.2">
      <c r="A35" s="817"/>
      <c r="B35" s="818"/>
      <c r="C35" s="195"/>
      <c r="D35" s="232"/>
      <c r="E35" s="168"/>
      <c r="F35" s="168"/>
      <c r="G35" s="169"/>
      <c r="H35" s="168"/>
      <c r="I35" s="168"/>
      <c r="J35" s="157"/>
      <c r="K35" s="157"/>
      <c r="L35" s="157"/>
      <c r="M35" s="157"/>
      <c r="N35" s="157"/>
    </row>
    <row r="36" spans="1:14" ht="15" customHeight="1" x14ac:dyDescent="0.2">
      <c r="A36" s="817"/>
      <c r="B36" s="818"/>
      <c r="C36" s="195"/>
      <c r="D36" s="232"/>
      <c r="E36" s="168"/>
      <c r="F36" s="168"/>
      <c r="G36" s="169"/>
      <c r="H36" s="168"/>
      <c r="I36" s="168"/>
      <c r="J36" s="157"/>
      <c r="K36" s="157"/>
      <c r="L36" s="157"/>
      <c r="M36" s="157"/>
      <c r="N36" s="157"/>
    </row>
    <row r="37" spans="1:14" ht="15" customHeight="1" x14ac:dyDescent="0.2">
      <c r="A37" s="817"/>
      <c r="B37" s="818"/>
      <c r="C37" s="195"/>
      <c r="D37" s="232"/>
      <c r="E37" s="168"/>
      <c r="F37" s="168"/>
      <c r="G37" s="169"/>
      <c r="H37" s="168"/>
      <c r="I37" s="168"/>
      <c r="J37" s="157"/>
      <c r="K37" s="157"/>
      <c r="L37" s="157"/>
      <c r="M37" s="157"/>
      <c r="N37" s="157"/>
    </row>
    <row r="38" spans="1:14" ht="15" customHeight="1" x14ac:dyDescent="0.2">
      <c r="A38" s="817"/>
      <c r="B38" s="818"/>
      <c r="C38" s="195"/>
      <c r="D38" s="232"/>
      <c r="E38" s="171"/>
      <c r="F38" s="171"/>
      <c r="G38" s="172"/>
      <c r="H38" s="171"/>
      <c r="I38" s="171"/>
      <c r="J38" s="157"/>
      <c r="K38" s="157"/>
      <c r="L38" s="157"/>
      <c r="M38" s="157"/>
      <c r="N38" s="157"/>
    </row>
    <row r="39" spans="1:14" ht="15" customHeight="1" x14ac:dyDescent="0.2">
      <c r="A39" s="817"/>
      <c r="B39" s="818"/>
      <c r="C39" s="1248" t="s">
        <v>411</v>
      </c>
      <c r="D39" s="1249"/>
      <c r="E39" s="14">
        <f>SUM(E29:E38)</f>
        <v>0</v>
      </c>
      <c r="F39" s="14">
        <f>SUM(F29:F38)</f>
        <v>0</v>
      </c>
      <c r="G39" s="15">
        <f>SUM(G29:G38)</f>
        <v>0</v>
      </c>
      <c r="H39" s="14">
        <f>SUM(H29:H38)</f>
        <v>0</v>
      </c>
      <c r="I39" s="14">
        <f>SUM(I29:I38)</f>
        <v>0</v>
      </c>
      <c r="J39" s="157"/>
      <c r="K39" s="157"/>
      <c r="L39" s="157"/>
      <c r="M39" s="157"/>
      <c r="N39" s="157"/>
    </row>
    <row r="40" spans="1:14" ht="6" customHeight="1" x14ac:dyDescent="0.2">
      <c r="A40" s="810"/>
      <c r="B40" s="811"/>
      <c r="C40" s="811"/>
      <c r="D40" s="811"/>
      <c r="E40" s="811"/>
      <c r="F40" s="811"/>
      <c r="G40" s="811"/>
      <c r="H40" s="811"/>
      <c r="I40" s="812"/>
      <c r="J40" s="157"/>
      <c r="K40" s="157"/>
      <c r="L40" s="157"/>
      <c r="M40" s="157"/>
      <c r="N40" s="157"/>
    </row>
    <row r="41" spans="1:14" ht="15" customHeight="1" x14ac:dyDescent="0.2">
      <c r="A41" s="9" t="s">
        <v>412</v>
      </c>
      <c r="B41" s="128" t="s">
        <v>413</v>
      </c>
      <c r="C41" s="1250"/>
      <c r="D41" s="1251"/>
      <c r="E41" s="1251"/>
      <c r="F41" s="1251"/>
      <c r="G41" s="1251"/>
      <c r="H41" s="1251"/>
      <c r="I41" s="1252"/>
      <c r="J41" s="157"/>
      <c r="K41" s="157"/>
      <c r="L41" s="157"/>
      <c r="M41" s="157"/>
      <c r="N41" s="157"/>
    </row>
    <row r="42" spans="1:14" ht="15" customHeight="1" x14ac:dyDescent="0.2">
      <c r="A42" s="817"/>
      <c r="B42" s="818"/>
      <c r="C42" s="195"/>
      <c r="D42" s="232"/>
      <c r="E42" s="168"/>
      <c r="F42" s="168"/>
      <c r="G42" s="169"/>
      <c r="H42" s="168"/>
      <c r="I42" s="168"/>
      <c r="J42" s="157"/>
      <c r="K42" s="157"/>
      <c r="L42" s="157"/>
      <c r="M42" s="157"/>
      <c r="N42" s="157"/>
    </row>
    <row r="43" spans="1:14" ht="15" customHeight="1" x14ac:dyDescent="0.2">
      <c r="A43" s="817"/>
      <c r="B43" s="818"/>
      <c r="C43" s="195"/>
      <c r="D43" s="232"/>
      <c r="E43" s="168"/>
      <c r="F43" s="168"/>
      <c r="G43" s="169"/>
      <c r="H43" s="168"/>
      <c r="I43" s="168"/>
      <c r="J43" s="157"/>
      <c r="K43" s="157"/>
      <c r="L43" s="157"/>
      <c r="M43" s="157"/>
      <c r="N43" s="157"/>
    </row>
    <row r="44" spans="1:14" ht="15" customHeight="1" x14ac:dyDescent="0.2">
      <c r="A44" s="817"/>
      <c r="B44" s="818"/>
      <c r="C44" s="195"/>
      <c r="D44" s="232"/>
      <c r="E44" s="168"/>
      <c r="F44" s="168"/>
      <c r="G44" s="169"/>
      <c r="H44" s="168"/>
      <c r="I44" s="168"/>
      <c r="J44" s="157"/>
      <c r="K44" s="157"/>
      <c r="L44" s="157"/>
      <c r="M44" s="157"/>
      <c r="N44" s="157"/>
    </row>
    <row r="45" spans="1:14" ht="15" customHeight="1" x14ac:dyDescent="0.2">
      <c r="A45" s="817"/>
      <c r="B45" s="818"/>
      <c r="C45" s="195"/>
      <c r="D45" s="232"/>
      <c r="E45" s="168"/>
      <c r="F45" s="168"/>
      <c r="G45" s="169"/>
      <c r="H45" s="168"/>
      <c r="I45" s="168"/>
      <c r="J45" s="157"/>
      <c r="K45" s="157"/>
      <c r="L45" s="157"/>
      <c r="M45" s="157"/>
      <c r="N45" s="157"/>
    </row>
    <row r="46" spans="1:14" ht="15" customHeight="1" x14ac:dyDescent="0.2">
      <c r="A46" s="817"/>
      <c r="B46" s="818"/>
      <c r="C46" s="195"/>
      <c r="D46" s="232"/>
      <c r="E46" s="168"/>
      <c r="F46" s="168"/>
      <c r="G46" s="169"/>
      <c r="H46" s="168"/>
      <c r="I46" s="168"/>
      <c r="J46" s="157"/>
      <c r="K46" s="157"/>
      <c r="L46" s="157"/>
      <c r="M46" s="157"/>
      <c r="N46" s="157"/>
    </row>
    <row r="47" spans="1:14" ht="15" customHeight="1" x14ac:dyDescent="0.2">
      <c r="A47" s="817"/>
      <c r="B47" s="818"/>
      <c r="C47" s="195"/>
      <c r="D47" s="232"/>
      <c r="E47" s="168"/>
      <c r="F47" s="168"/>
      <c r="G47" s="169"/>
      <c r="H47" s="168"/>
      <c r="I47" s="168"/>
      <c r="J47" s="157"/>
      <c r="K47" s="157"/>
      <c r="L47" s="157"/>
      <c r="M47" s="157"/>
      <c r="N47" s="157"/>
    </row>
    <row r="48" spans="1:14" ht="15" customHeight="1" x14ac:dyDescent="0.2">
      <c r="A48" s="817"/>
      <c r="B48" s="818"/>
      <c r="C48" s="195"/>
      <c r="D48" s="232"/>
      <c r="E48" s="168"/>
      <c r="F48" s="168"/>
      <c r="G48" s="169"/>
      <c r="H48" s="168"/>
      <c r="I48" s="168"/>
      <c r="J48" s="157"/>
      <c r="K48" s="157"/>
      <c r="L48" s="157"/>
      <c r="M48" s="157"/>
      <c r="N48" s="157"/>
    </row>
    <row r="49" spans="1:14" ht="15" customHeight="1" x14ac:dyDescent="0.2">
      <c r="A49" s="817"/>
      <c r="B49" s="818"/>
      <c r="C49" s="195"/>
      <c r="D49" s="232"/>
      <c r="E49" s="171"/>
      <c r="F49" s="171"/>
      <c r="G49" s="172"/>
      <c r="H49" s="171"/>
      <c r="I49" s="171"/>
      <c r="J49" s="157"/>
      <c r="K49" s="157"/>
      <c r="L49" s="157"/>
      <c r="M49" s="157"/>
      <c r="N49" s="157"/>
    </row>
    <row r="50" spans="1:14" ht="15" customHeight="1" x14ac:dyDescent="0.2">
      <c r="A50" s="817"/>
      <c r="B50" s="818"/>
      <c r="C50" s="1248" t="s">
        <v>414</v>
      </c>
      <c r="D50" s="1249"/>
      <c r="E50" s="14">
        <f>SUM(E42:E49)</f>
        <v>0</v>
      </c>
      <c r="F50" s="14">
        <f>SUM(F42:F49)</f>
        <v>0</v>
      </c>
      <c r="G50" s="15">
        <f>SUM(G42:G49)</f>
        <v>0</v>
      </c>
      <c r="H50" s="14">
        <f>SUM(H42:H49)</f>
        <v>0</v>
      </c>
      <c r="I50" s="14">
        <f>SUM(I42:I49)</f>
        <v>0</v>
      </c>
      <c r="J50" s="157"/>
      <c r="K50" s="157"/>
      <c r="L50" s="157"/>
      <c r="M50" s="157"/>
      <c r="N50" s="157"/>
    </row>
    <row r="51" spans="1:14" ht="6" customHeight="1" x14ac:dyDescent="0.2">
      <c r="A51" s="810"/>
      <c r="B51" s="811"/>
      <c r="C51" s="811"/>
      <c r="D51" s="811"/>
      <c r="E51" s="811"/>
      <c r="F51" s="811"/>
      <c r="G51" s="811"/>
      <c r="H51" s="811"/>
      <c r="I51" s="812"/>
      <c r="J51" s="157"/>
      <c r="K51" s="157"/>
      <c r="L51" s="157"/>
      <c r="M51" s="157"/>
      <c r="N51" s="157"/>
    </row>
    <row r="52" spans="1:14" ht="9" customHeight="1" x14ac:dyDescent="0.2">
      <c r="A52" s="16" t="s">
        <v>415</v>
      </c>
      <c r="J52" s="157"/>
      <c r="K52" s="157"/>
      <c r="L52" s="157"/>
      <c r="M52" s="157"/>
      <c r="N52" s="157"/>
    </row>
  </sheetData>
  <mergeCells count="52">
    <mergeCell ref="A51:I51"/>
    <mergeCell ref="C14:I14"/>
    <mergeCell ref="C28:I28"/>
    <mergeCell ref="C41:I41"/>
    <mergeCell ref="A46:B46"/>
    <mergeCell ref="A47:B47"/>
    <mergeCell ref="A48:B48"/>
    <mergeCell ref="A49:B49"/>
    <mergeCell ref="A50:B50"/>
    <mergeCell ref="C50:D50"/>
    <mergeCell ref="C39:D39"/>
    <mergeCell ref="A40:I40"/>
    <mergeCell ref="A42:B42"/>
    <mergeCell ref="A43:B43"/>
    <mergeCell ref="A44:B44"/>
    <mergeCell ref="A45:B45"/>
    <mergeCell ref="A39:B39"/>
    <mergeCell ref="A27:I27"/>
    <mergeCell ref="A29:B29"/>
    <mergeCell ref="A30:B30"/>
    <mergeCell ref="A31:B31"/>
    <mergeCell ref="A32:B32"/>
    <mergeCell ref="A33:B33"/>
    <mergeCell ref="A34:B34"/>
    <mergeCell ref="A35:B35"/>
    <mergeCell ref="A36:B36"/>
    <mergeCell ref="A37:B37"/>
    <mergeCell ref="A38:B38"/>
    <mergeCell ref="C26:D26"/>
    <mergeCell ref="A16:B16"/>
    <mergeCell ref="A17:B17"/>
    <mergeCell ref="A18:B18"/>
    <mergeCell ref="A19:B19"/>
    <mergeCell ref="A20:B20"/>
    <mergeCell ref="A21:B21"/>
    <mergeCell ref="A22:B22"/>
    <mergeCell ref="A23:B23"/>
    <mergeCell ref="A24:B24"/>
    <mergeCell ref="A25:B25"/>
    <mergeCell ref="A26:B26"/>
    <mergeCell ref="A15:B15"/>
    <mergeCell ref="A1:E1"/>
    <mergeCell ref="F1:I1"/>
    <mergeCell ref="A2:E2"/>
    <mergeCell ref="F2:I2"/>
    <mergeCell ref="A3:E3"/>
    <mergeCell ref="F3:I3"/>
    <mergeCell ref="A4:I4"/>
    <mergeCell ref="A5:H5"/>
    <mergeCell ref="A6:H6"/>
    <mergeCell ref="A7:I7"/>
    <mergeCell ref="A13:I13"/>
  </mergeCells>
  <printOptions horizontalCentered="1"/>
  <pageMargins left="0.35" right="0.35" top="0.35" bottom="0.35" header="0" footer="0"/>
  <pageSetup orientation="portrait" r:id="rId1"/>
  <headerFooter alignWithMargins="0"/>
  <ignoredErrors>
    <ignoredError sqref="A12:I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ntry="1">
    <tabColor rgb="FF00B0F0"/>
    <pageSetUpPr fitToPage="1"/>
  </sheetPr>
  <dimension ref="A1:W57"/>
  <sheetViews>
    <sheetView showZeros="0" topLeftCell="A2" zoomScaleNormal="100" zoomScaleSheetLayoutView="100" workbookViewId="0">
      <selection activeCell="P40" sqref="P40"/>
    </sheetView>
  </sheetViews>
  <sheetFormatPr defaultRowHeight="12.75" x14ac:dyDescent="0.2"/>
  <cols>
    <col min="1" max="1" width="3.42578125" customWidth="1"/>
    <col min="2" max="2" width="16.85546875" customWidth="1"/>
    <col min="3" max="3" width="7.42578125" customWidth="1"/>
    <col min="4" max="4" width="11" customWidth="1"/>
    <col min="5" max="5" width="7.42578125" customWidth="1"/>
    <col min="6" max="6" width="11" customWidth="1"/>
    <col min="7" max="8" width="7.42578125" customWidth="1"/>
    <col min="9" max="9" width="11" customWidth="1"/>
    <col min="10" max="10" width="7.5703125" customWidth="1"/>
    <col min="11" max="11" width="10.7109375" customWidth="1"/>
    <col min="15" max="15" width="9.7109375" bestFit="1" customWidth="1"/>
    <col min="18" max="18" width="12.85546875" bestFit="1" customWidth="1"/>
    <col min="23" max="23" width="12.85546875" bestFit="1" customWidth="1"/>
  </cols>
  <sheetData>
    <row r="1" spans="1:23" ht="15.75" x14ac:dyDescent="0.25">
      <c r="A1" s="842" t="s">
        <v>1</v>
      </c>
      <c r="B1" s="842"/>
      <c r="C1" s="842"/>
      <c r="D1" s="842"/>
      <c r="E1" s="842"/>
      <c r="F1" s="842"/>
      <c r="G1" s="842" t="s">
        <v>52</v>
      </c>
      <c r="H1" s="842"/>
      <c r="I1" s="842"/>
      <c r="J1" s="842"/>
      <c r="K1" s="842"/>
      <c r="L1" s="157"/>
      <c r="M1" s="157"/>
      <c r="N1" s="157"/>
    </row>
    <row r="2" spans="1:23" ht="15.75" x14ac:dyDescent="0.25">
      <c r="A2" s="832"/>
      <c r="B2" s="833"/>
      <c r="C2" s="833"/>
      <c r="D2" s="833"/>
      <c r="E2" s="833"/>
      <c r="F2" s="834"/>
      <c r="G2" s="843" t="s">
        <v>60</v>
      </c>
      <c r="H2" s="843"/>
      <c r="I2" s="843"/>
      <c r="J2" s="843"/>
      <c r="K2" s="843"/>
      <c r="L2" s="157"/>
      <c r="M2" s="157"/>
      <c r="N2" s="157"/>
    </row>
    <row r="3" spans="1:23" ht="15.75" x14ac:dyDescent="0.25">
      <c r="A3" s="844" t="s">
        <v>455</v>
      </c>
      <c r="B3" s="845"/>
      <c r="C3" s="845"/>
      <c r="D3" s="845"/>
      <c r="E3" s="845"/>
      <c r="F3" s="845"/>
      <c r="G3" s="845"/>
      <c r="H3" s="845"/>
      <c r="I3" s="845"/>
      <c r="J3" s="845"/>
      <c r="K3" s="845"/>
      <c r="L3" s="157"/>
      <c r="M3" s="157"/>
      <c r="N3" s="157"/>
    </row>
    <row r="4" spans="1:23" ht="4.5" customHeight="1" x14ac:dyDescent="0.2">
      <c r="A4" s="860"/>
      <c r="B4" s="861"/>
      <c r="C4" s="861"/>
      <c r="D4" s="861"/>
      <c r="E4" s="861"/>
      <c r="F4" s="861"/>
      <c r="G4" s="861"/>
      <c r="H4" s="861"/>
      <c r="I4" s="861"/>
      <c r="J4" s="861"/>
      <c r="K4" s="862"/>
      <c r="L4" s="157"/>
      <c r="M4" s="157"/>
      <c r="N4" s="157"/>
    </row>
    <row r="5" spans="1:23" ht="9.75" customHeight="1" x14ac:dyDescent="0.2">
      <c r="A5" s="841" t="s">
        <v>6</v>
      </c>
      <c r="B5" s="841"/>
      <c r="C5" s="841"/>
      <c r="D5" s="841"/>
      <c r="E5" s="841"/>
      <c r="F5" s="841"/>
      <c r="G5" s="871" t="s">
        <v>7</v>
      </c>
      <c r="H5" s="872"/>
      <c r="I5" s="872"/>
      <c r="J5" s="872"/>
      <c r="K5" s="873"/>
      <c r="L5" s="157"/>
      <c r="M5" s="157"/>
      <c r="N5" s="157"/>
    </row>
    <row r="6" spans="1:23" ht="13.5" customHeight="1" x14ac:dyDescent="0.2">
      <c r="A6" s="826" t="s">
        <v>474</v>
      </c>
      <c r="B6" s="827"/>
      <c r="C6" s="827"/>
      <c r="D6" s="827"/>
      <c r="E6" s="827"/>
      <c r="F6" s="828"/>
      <c r="G6" s="813" t="s">
        <v>499</v>
      </c>
      <c r="H6" s="874"/>
      <c r="I6" s="874"/>
      <c r="J6" s="874"/>
      <c r="K6" s="814"/>
      <c r="L6" s="157"/>
      <c r="M6" s="157"/>
      <c r="N6" s="157"/>
    </row>
    <row r="7" spans="1:23" ht="4.5" customHeight="1" thickBot="1" x14ac:dyDescent="0.25">
      <c r="A7" s="863"/>
      <c r="B7" s="864"/>
      <c r="C7" s="864"/>
      <c r="D7" s="864"/>
      <c r="E7" s="864"/>
      <c r="F7" s="864"/>
      <c r="G7" s="864"/>
      <c r="H7" s="864"/>
      <c r="I7" s="864"/>
      <c r="J7" s="864"/>
      <c r="K7" s="865"/>
      <c r="L7" s="157"/>
      <c r="M7" s="157"/>
      <c r="N7" s="157"/>
    </row>
    <row r="8" spans="1:23" ht="13.5" thickBot="1" x14ac:dyDescent="0.25">
      <c r="A8" s="35"/>
      <c r="B8" s="35"/>
      <c r="C8" s="866" t="s">
        <v>448</v>
      </c>
      <c r="D8" s="867"/>
      <c r="E8" s="866" t="s">
        <v>451</v>
      </c>
      <c r="F8" s="868"/>
      <c r="G8" s="868"/>
      <c r="H8" s="869" t="s">
        <v>456</v>
      </c>
      <c r="I8" s="870"/>
      <c r="J8" s="38" t="s">
        <v>24</v>
      </c>
      <c r="K8" s="40" t="s">
        <v>24</v>
      </c>
      <c r="L8" s="157"/>
      <c r="M8" s="157"/>
      <c r="N8" s="157"/>
    </row>
    <row r="9" spans="1:23" x14ac:dyDescent="0.2">
      <c r="A9" s="39" t="s">
        <v>61</v>
      </c>
      <c r="B9" s="11"/>
      <c r="C9" s="40" t="s">
        <v>3</v>
      </c>
      <c r="D9" s="41" t="s">
        <v>3</v>
      </c>
      <c r="E9" s="40" t="s">
        <v>62</v>
      </c>
      <c r="F9" s="40" t="s">
        <v>26</v>
      </c>
      <c r="G9" s="42" t="s">
        <v>63</v>
      </c>
      <c r="H9" s="43" t="s">
        <v>62</v>
      </c>
      <c r="I9" s="44" t="s">
        <v>6</v>
      </c>
      <c r="J9" s="45" t="s">
        <v>33</v>
      </c>
      <c r="K9" s="19" t="s">
        <v>33</v>
      </c>
      <c r="L9" s="157"/>
      <c r="M9" s="157"/>
      <c r="N9" s="157"/>
    </row>
    <row r="10" spans="1:23" x14ac:dyDescent="0.2">
      <c r="A10" s="39" t="s">
        <v>7</v>
      </c>
      <c r="B10" s="39" t="s">
        <v>64</v>
      </c>
      <c r="C10" s="39" t="s">
        <v>10</v>
      </c>
      <c r="D10" s="19" t="s">
        <v>31</v>
      </c>
      <c r="E10" s="39" t="s">
        <v>10</v>
      </c>
      <c r="F10" s="39" t="s">
        <v>31</v>
      </c>
      <c r="G10" s="18" t="s">
        <v>442</v>
      </c>
      <c r="H10" s="45" t="s">
        <v>10</v>
      </c>
      <c r="I10" s="46" t="s">
        <v>66</v>
      </c>
      <c r="J10" s="45" t="s">
        <v>67</v>
      </c>
      <c r="K10" s="19" t="s">
        <v>68</v>
      </c>
      <c r="L10" s="157"/>
      <c r="M10" s="157"/>
      <c r="N10" s="157"/>
    </row>
    <row r="11" spans="1:23" x14ac:dyDescent="0.2">
      <c r="A11" s="11"/>
      <c r="B11" s="11"/>
      <c r="C11" s="47" t="s">
        <v>460</v>
      </c>
      <c r="D11" s="17"/>
      <c r="E11" s="11"/>
      <c r="F11" s="11"/>
      <c r="G11" s="377" t="s">
        <v>463</v>
      </c>
      <c r="H11" s="48"/>
      <c r="I11" s="49"/>
      <c r="J11" s="50" t="s">
        <v>69</v>
      </c>
      <c r="K11" s="51" t="s">
        <v>70</v>
      </c>
      <c r="L11" s="157"/>
      <c r="M11" s="157"/>
      <c r="N11" s="157"/>
    </row>
    <row r="12" spans="1:23" x14ac:dyDescent="0.2">
      <c r="A12" s="7" t="s">
        <v>11</v>
      </c>
      <c r="B12" s="7" t="s">
        <v>12</v>
      </c>
      <c r="C12" s="7" t="s">
        <v>13</v>
      </c>
      <c r="D12" s="52" t="s">
        <v>14</v>
      </c>
      <c r="E12" s="7" t="s">
        <v>15</v>
      </c>
      <c r="F12" s="7" t="s">
        <v>16</v>
      </c>
      <c r="G12" s="53" t="s">
        <v>17</v>
      </c>
      <c r="H12" s="54" t="s">
        <v>18</v>
      </c>
      <c r="I12" s="55" t="s">
        <v>19</v>
      </c>
      <c r="J12" s="54" t="s">
        <v>71</v>
      </c>
      <c r="K12" s="52" t="s">
        <v>72</v>
      </c>
      <c r="L12" s="157"/>
      <c r="M12" s="157"/>
      <c r="N12" s="157"/>
    </row>
    <row r="13" spans="1:23" ht="13.5" customHeight="1" x14ac:dyDescent="0.2">
      <c r="A13" s="848" t="s">
        <v>73</v>
      </c>
      <c r="B13" s="849"/>
      <c r="C13" s="849"/>
      <c r="D13" s="849"/>
      <c r="E13" s="849"/>
      <c r="F13" s="849"/>
      <c r="G13" s="849"/>
      <c r="H13" s="849"/>
      <c r="I13" s="849"/>
      <c r="J13" s="849"/>
      <c r="K13" s="850"/>
      <c r="L13" s="157"/>
      <c r="M13" s="157"/>
      <c r="N13" s="157"/>
    </row>
    <row r="14" spans="1:23" ht="13.5" customHeight="1" x14ac:dyDescent="0.2">
      <c r="A14" s="56">
        <v>1</v>
      </c>
      <c r="B14" s="57" t="s">
        <v>372</v>
      </c>
      <c r="C14" s="318"/>
      <c r="D14" s="238">
        <v>801</v>
      </c>
      <c r="E14" s="318"/>
      <c r="F14" s="238">
        <v>10598.5</v>
      </c>
      <c r="G14" s="319"/>
      <c r="H14" s="320"/>
      <c r="I14" s="243">
        <f>SUM('71-53J-VOTER REGISTRATION'!J48,'71-53J-ADMIN'!J48,'71-53J-COUNTY BOARD'!J48)</f>
        <v>3124</v>
      </c>
      <c r="J14" s="321"/>
      <c r="K14" s="245">
        <f>+I14-F14</f>
        <v>-7474.5</v>
      </c>
      <c r="L14" s="157"/>
      <c r="M14" s="157"/>
      <c r="N14" s="157"/>
    </row>
    <row r="15" spans="1:23" ht="13.5" customHeight="1" x14ac:dyDescent="0.2">
      <c r="A15" s="87">
        <v>2</v>
      </c>
      <c r="B15" s="57" t="s">
        <v>445</v>
      </c>
      <c r="C15" s="238">
        <v>105</v>
      </c>
      <c r="D15" s="238">
        <v>5501248</v>
      </c>
      <c r="E15" s="238">
        <v>142</v>
      </c>
      <c r="F15" s="238">
        <v>6038966</v>
      </c>
      <c r="G15" s="241">
        <v>101</v>
      </c>
      <c r="H15" s="737">
        <v>186</v>
      </c>
      <c r="I15" s="243">
        <f>SUM('71-53J-VOTER REGISTRATION'!J49,'71-53J-ADMIN'!J49,'71-53J-COUNTY BOARD'!J49)</f>
        <v>8611063</v>
      </c>
      <c r="J15" s="245">
        <f>+H15-E15</f>
        <v>44</v>
      </c>
      <c r="K15" s="245">
        <f>+I15-F15</f>
        <v>2572097</v>
      </c>
      <c r="L15" s="157"/>
      <c r="M15" s="157"/>
      <c r="N15" s="157"/>
      <c r="R15" s="726"/>
      <c r="W15" s="726">
        <v>4553136</v>
      </c>
    </row>
    <row r="16" spans="1:23" ht="13.5" customHeight="1" x14ac:dyDescent="0.2">
      <c r="A16" s="87">
        <v>3</v>
      </c>
      <c r="B16" s="57" t="s">
        <v>375</v>
      </c>
      <c r="C16" s="851"/>
      <c r="D16" s="238">
        <v>59792</v>
      </c>
      <c r="E16" s="851"/>
      <c r="F16" s="238">
        <v>59792</v>
      </c>
      <c r="G16" s="854"/>
      <c r="H16" s="857"/>
      <c r="I16" s="243">
        <f>SUM('71-53J-VOTER REGISTRATION'!J50,'71-53J-ADMIN'!J50,'71-53J-COUNTY BOARD'!J50)</f>
        <v>0</v>
      </c>
      <c r="J16" s="857"/>
      <c r="K16" s="245">
        <f>+I16-F16</f>
        <v>-59792</v>
      </c>
      <c r="L16" s="157"/>
      <c r="M16" s="666"/>
      <c r="N16" s="157"/>
      <c r="R16" s="727"/>
    </row>
    <row r="17" spans="1:20" ht="13.5" customHeight="1" x14ac:dyDescent="0.2">
      <c r="A17" s="87">
        <v>4</v>
      </c>
      <c r="B17" s="312" t="s">
        <v>427</v>
      </c>
      <c r="C17" s="852"/>
      <c r="D17" s="238">
        <v>410005</v>
      </c>
      <c r="E17" s="852"/>
      <c r="F17" s="238">
        <v>410005</v>
      </c>
      <c r="G17" s="855"/>
      <c r="H17" s="858"/>
      <c r="I17" s="243">
        <f>SUM('71-53J-VOTER REGISTRATION'!J51,'71-53J-ADMIN'!J51,'71-53J-COUNTY BOARD'!J51)</f>
        <v>69467</v>
      </c>
      <c r="J17" s="858"/>
      <c r="K17" s="245">
        <f t="shared" ref="K17:K22" si="0">+I17-F17</f>
        <v>-340538</v>
      </c>
      <c r="L17" s="157"/>
      <c r="M17" s="157"/>
      <c r="N17" s="157"/>
    </row>
    <row r="18" spans="1:20" ht="13.5" customHeight="1" x14ac:dyDescent="0.2">
      <c r="A18" s="87">
        <v>5</v>
      </c>
      <c r="B18" s="57" t="s">
        <v>446</v>
      </c>
      <c r="C18" s="852"/>
      <c r="D18" s="238">
        <v>1120434</v>
      </c>
      <c r="E18" s="852"/>
      <c r="F18" s="238">
        <v>1520434</v>
      </c>
      <c r="G18" s="855"/>
      <c r="H18" s="858"/>
      <c r="I18" s="243">
        <f>SUM('71-53J-VOTER REGISTRATION'!J52,'71-53J-ADMIN'!J52,'71-53J-COUNTY BOARD'!J52)</f>
        <v>510000</v>
      </c>
      <c r="J18" s="858"/>
      <c r="K18" s="240">
        <f t="shared" si="0"/>
        <v>-1010434</v>
      </c>
      <c r="L18" s="157"/>
      <c r="M18" s="157"/>
      <c r="N18" s="157"/>
    </row>
    <row r="19" spans="1:20" ht="13.5" customHeight="1" x14ac:dyDescent="0.2">
      <c r="A19" s="87">
        <v>6</v>
      </c>
      <c r="B19" s="57" t="s">
        <v>447</v>
      </c>
      <c r="C19" s="852"/>
      <c r="D19" s="238">
        <v>34167</v>
      </c>
      <c r="E19" s="852"/>
      <c r="F19" s="238">
        <v>34167</v>
      </c>
      <c r="G19" s="855"/>
      <c r="H19" s="858"/>
      <c r="I19" s="243">
        <f>SUM('71-53J-VOTER REGISTRATION'!J53,'71-53J-ADMIN'!J53,'71-53J-COUNTY BOARD'!J53)</f>
        <v>1879954</v>
      </c>
      <c r="J19" s="858"/>
      <c r="K19" s="245">
        <f t="shared" si="0"/>
        <v>1845787</v>
      </c>
      <c r="L19" s="157"/>
      <c r="M19" s="157"/>
      <c r="N19" s="157"/>
      <c r="T19">
        <v>1637413</v>
      </c>
    </row>
    <row r="20" spans="1:20" ht="13.5" customHeight="1" x14ac:dyDescent="0.2">
      <c r="A20" s="87">
        <v>7</v>
      </c>
      <c r="B20" s="57" t="s">
        <v>379</v>
      </c>
      <c r="C20" s="852"/>
      <c r="D20" s="238">
        <v>2124</v>
      </c>
      <c r="E20" s="852"/>
      <c r="F20" s="238">
        <v>2124</v>
      </c>
      <c r="G20" s="855"/>
      <c r="H20" s="858"/>
      <c r="I20" s="243">
        <f>SUM('71-53J-VOTER REGISTRATION'!J54,'71-53J-ADMIN'!J54,'71-53J-COUNTY BOARD'!J54)</f>
        <v>0</v>
      </c>
      <c r="J20" s="858"/>
      <c r="K20" s="245">
        <f t="shared" si="0"/>
        <v>-2124</v>
      </c>
      <c r="L20" s="157"/>
      <c r="M20" s="157"/>
      <c r="N20" s="157"/>
      <c r="T20">
        <v>1592428</v>
      </c>
    </row>
    <row r="21" spans="1:20" ht="13.5" customHeight="1" x14ac:dyDescent="0.2">
      <c r="A21" s="87">
        <v>8</v>
      </c>
      <c r="B21" s="124" t="s">
        <v>399</v>
      </c>
      <c r="C21" s="852"/>
      <c r="D21" s="238">
        <v>21447</v>
      </c>
      <c r="E21" s="852"/>
      <c r="F21" s="238">
        <v>21447</v>
      </c>
      <c r="G21" s="855"/>
      <c r="H21" s="858"/>
      <c r="I21" s="243">
        <f>SUM('71-53J-VOTER REGISTRATION'!J55,'71-53J-ADMIN'!J55,'71-53J-COUNTY BOARD'!J55)</f>
        <v>36000</v>
      </c>
      <c r="J21" s="858"/>
      <c r="K21" s="245">
        <f t="shared" si="0"/>
        <v>14553</v>
      </c>
      <c r="L21" s="157"/>
      <c r="M21" s="157"/>
      <c r="N21" s="157"/>
      <c r="T21">
        <v>1710090</v>
      </c>
    </row>
    <row r="22" spans="1:20" ht="13.5" customHeight="1" x14ac:dyDescent="0.2">
      <c r="A22" s="87">
        <v>9</v>
      </c>
      <c r="B22" s="187"/>
      <c r="C22" s="853"/>
      <c r="D22" s="238"/>
      <c r="E22" s="853"/>
      <c r="F22" s="238"/>
      <c r="G22" s="856"/>
      <c r="H22" s="859"/>
      <c r="I22" s="243"/>
      <c r="J22" s="859"/>
      <c r="K22" s="245">
        <f t="shared" si="0"/>
        <v>0</v>
      </c>
      <c r="L22" s="157"/>
      <c r="M22" s="157"/>
      <c r="N22" s="157"/>
      <c r="T22">
        <f>SUM(T19:T21)</f>
        <v>4939931</v>
      </c>
    </row>
    <row r="23" spans="1:20" ht="13.5" customHeight="1" x14ac:dyDescent="0.2">
      <c r="A23" s="846" t="s">
        <v>0</v>
      </c>
      <c r="B23" s="847"/>
      <c r="C23" s="240">
        <f>SUM(C15)</f>
        <v>105</v>
      </c>
      <c r="D23" s="239">
        <f>SUM(D14:D22)</f>
        <v>7150018</v>
      </c>
      <c r="E23" s="240">
        <f>SUM(E15)</f>
        <v>142</v>
      </c>
      <c r="F23" s="239">
        <f>SUM(F14:F22)</f>
        <v>8097533.5</v>
      </c>
      <c r="G23" s="33">
        <f t="shared" ref="G23:H23" si="1">SUM(G15)</f>
        <v>101</v>
      </c>
      <c r="H23" s="31">
        <f t="shared" si="1"/>
        <v>186</v>
      </c>
      <c r="I23" s="738">
        <f>SUM(I14:I22)</f>
        <v>11109608</v>
      </c>
      <c r="J23" s="31">
        <f>SUM(J15)</f>
        <v>44</v>
      </c>
      <c r="K23" s="245">
        <f>SUM(K14:K22)</f>
        <v>3012074.5</v>
      </c>
      <c r="L23" s="157"/>
      <c r="M23" s="157"/>
      <c r="N23" s="157"/>
    </row>
    <row r="24" spans="1:20" ht="13.5" customHeight="1" x14ac:dyDescent="0.2">
      <c r="A24" s="848" t="s">
        <v>369</v>
      </c>
      <c r="B24" s="849"/>
      <c r="C24" s="849"/>
      <c r="D24" s="849"/>
      <c r="E24" s="849"/>
      <c r="F24" s="849"/>
      <c r="G24" s="849"/>
      <c r="H24" s="849"/>
      <c r="I24" s="849"/>
      <c r="J24" s="849"/>
      <c r="K24" s="850"/>
      <c r="L24" s="157"/>
      <c r="M24" s="157"/>
      <c r="N24" s="157"/>
    </row>
    <row r="25" spans="1:20" ht="13.5" customHeight="1" x14ac:dyDescent="0.2">
      <c r="A25" s="56">
        <v>1</v>
      </c>
      <c r="B25" s="57" t="s">
        <v>372</v>
      </c>
      <c r="C25" s="318"/>
      <c r="D25" s="238"/>
      <c r="E25" s="318"/>
      <c r="F25" s="238"/>
      <c r="G25" s="319"/>
      <c r="H25" s="320"/>
      <c r="I25" s="243"/>
      <c r="J25" s="321"/>
      <c r="K25" s="245">
        <f t="shared" ref="K25:K26" si="2">+I25-F25</f>
        <v>0</v>
      </c>
      <c r="L25" s="157"/>
      <c r="M25" s="157"/>
      <c r="N25" s="157"/>
    </row>
    <row r="26" spans="1:20" ht="13.5" customHeight="1" x14ac:dyDescent="0.2">
      <c r="A26" s="87">
        <v>2</v>
      </c>
      <c r="B26" s="57" t="s">
        <v>374</v>
      </c>
      <c r="C26" s="313"/>
      <c r="D26" s="238"/>
      <c r="E26" s="313"/>
      <c r="F26" s="238"/>
      <c r="G26" s="247"/>
      <c r="H26" s="249"/>
      <c r="I26" s="242"/>
      <c r="J26" s="245">
        <f>+H26-E26</f>
        <v>0</v>
      </c>
      <c r="K26" s="245">
        <f t="shared" si="2"/>
        <v>0</v>
      </c>
      <c r="L26" s="157"/>
      <c r="M26" s="157"/>
      <c r="N26" s="157"/>
    </row>
    <row r="27" spans="1:20" ht="13.5" customHeight="1" x14ac:dyDescent="0.2">
      <c r="A27" s="87">
        <v>3</v>
      </c>
      <c r="B27" s="57" t="s">
        <v>375</v>
      </c>
      <c r="C27" s="851"/>
      <c r="D27" s="238"/>
      <c r="E27" s="851"/>
      <c r="F27" s="238"/>
      <c r="G27" s="854"/>
      <c r="H27" s="857"/>
      <c r="I27" s="243"/>
      <c r="J27" s="857"/>
      <c r="K27" s="245">
        <f>+I27-F27</f>
        <v>0</v>
      </c>
      <c r="L27" s="157"/>
      <c r="M27" s="157"/>
      <c r="N27" s="157"/>
    </row>
    <row r="28" spans="1:20" x14ac:dyDescent="0.2">
      <c r="A28" s="87">
        <v>4</v>
      </c>
      <c r="B28" s="312" t="s">
        <v>427</v>
      </c>
      <c r="C28" s="852"/>
      <c r="D28" s="238"/>
      <c r="E28" s="852"/>
      <c r="F28" s="238"/>
      <c r="G28" s="855"/>
      <c r="H28" s="858"/>
      <c r="I28" s="243"/>
      <c r="J28" s="858"/>
      <c r="K28" s="245">
        <f t="shared" ref="K28:K33" si="3">+I28-F28</f>
        <v>0</v>
      </c>
      <c r="L28" s="157"/>
      <c r="M28" s="157"/>
      <c r="N28" s="157"/>
    </row>
    <row r="29" spans="1:20" ht="13.5" customHeight="1" x14ac:dyDescent="0.2">
      <c r="A29" s="87">
        <v>5</v>
      </c>
      <c r="B29" s="57" t="s">
        <v>377</v>
      </c>
      <c r="C29" s="852"/>
      <c r="D29" s="238"/>
      <c r="E29" s="852"/>
      <c r="F29" s="238"/>
      <c r="G29" s="855"/>
      <c r="H29" s="858"/>
      <c r="I29" s="243"/>
      <c r="J29" s="858"/>
      <c r="K29" s="245">
        <f t="shared" si="3"/>
        <v>0</v>
      </c>
      <c r="L29" s="157"/>
      <c r="M29" s="157"/>
      <c r="N29" s="157"/>
    </row>
    <row r="30" spans="1:20" ht="13.5" customHeight="1" x14ac:dyDescent="0.2">
      <c r="A30" s="87">
        <v>6</v>
      </c>
      <c r="B30" s="57" t="s">
        <v>378</v>
      </c>
      <c r="C30" s="852"/>
      <c r="D30" s="238"/>
      <c r="E30" s="852"/>
      <c r="F30" s="238"/>
      <c r="G30" s="855"/>
      <c r="H30" s="858"/>
      <c r="I30" s="243"/>
      <c r="J30" s="858"/>
      <c r="K30" s="245">
        <f t="shared" si="3"/>
        <v>0</v>
      </c>
      <c r="L30" s="157"/>
      <c r="M30" s="157"/>
      <c r="N30" s="157"/>
    </row>
    <row r="31" spans="1:20" ht="13.5" customHeight="1" x14ac:dyDescent="0.2">
      <c r="A31" s="87">
        <v>7</v>
      </c>
      <c r="B31" s="57" t="s">
        <v>379</v>
      </c>
      <c r="C31" s="852"/>
      <c r="D31" s="238"/>
      <c r="E31" s="852"/>
      <c r="F31" s="238"/>
      <c r="G31" s="855"/>
      <c r="H31" s="858"/>
      <c r="I31" s="243"/>
      <c r="J31" s="858"/>
      <c r="K31" s="245">
        <f t="shared" si="3"/>
        <v>0</v>
      </c>
      <c r="L31" s="157"/>
      <c r="M31" s="157"/>
      <c r="N31" s="157"/>
    </row>
    <row r="32" spans="1:20" ht="13.5" customHeight="1" x14ac:dyDescent="0.2">
      <c r="A32" s="87">
        <v>8</v>
      </c>
      <c r="B32" s="57" t="s">
        <v>399</v>
      </c>
      <c r="C32" s="852"/>
      <c r="D32" s="238"/>
      <c r="E32" s="852"/>
      <c r="F32" s="238"/>
      <c r="G32" s="855"/>
      <c r="H32" s="858"/>
      <c r="I32" s="243"/>
      <c r="J32" s="858"/>
      <c r="K32" s="245">
        <f t="shared" si="3"/>
        <v>0</v>
      </c>
      <c r="L32" s="157"/>
      <c r="M32" s="157"/>
      <c r="N32" s="157"/>
    </row>
    <row r="33" spans="1:15" ht="13.5" customHeight="1" x14ac:dyDescent="0.2">
      <c r="A33" s="87">
        <v>9</v>
      </c>
      <c r="B33" s="187"/>
      <c r="C33" s="853"/>
      <c r="D33" s="238"/>
      <c r="E33" s="853"/>
      <c r="F33" s="238"/>
      <c r="G33" s="856"/>
      <c r="H33" s="859"/>
      <c r="I33" s="243"/>
      <c r="J33" s="859"/>
      <c r="K33" s="245">
        <f t="shared" si="3"/>
        <v>0</v>
      </c>
      <c r="L33" s="157"/>
      <c r="M33" s="157"/>
      <c r="N33" s="157"/>
    </row>
    <row r="34" spans="1:15" ht="13.5" customHeight="1" x14ac:dyDescent="0.2">
      <c r="A34" s="846" t="s">
        <v>0</v>
      </c>
      <c r="B34" s="847"/>
      <c r="C34" s="240">
        <f>SUM(C26)</f>
        <v>0</v>
      </c>
      <c r="D34" s="240">
        <f>SUM(D25:D33)</f>
        <v>0</v>
      </c>
      <c r="E34" s="240">
        <f>SUM(E26)</f>
        <v>0</v>
      </c>
      <c r="F34" s="240">
        <f>SUM(F25:F33)</f>
        <v>0</v>
      </c>
      <c r="G34" s="248">
        <f t="shared" ref="G34:H34" si="4">SUM(G26)</f>
        <v>0</v>
      </c>
      <c r="H34" s="378">
        <f t="shared" si="4"/>
        <v>0</v>
      </c>
      <c r="I34" s="379">
        <f>SUM(I25:I33)</f>
        <v>0</v>
      </c>
      <c r="J34" s="31">
        <f>SUM(J26)</f>
        <v>0</v>
      </c>
      <c r="K34" s="245">
        <f>SUM(K25:K33)</f>
        <v>0</v>
      </c>
      <c r="L34" s="157"/>
      <c r="M34" s="157"/>
      <c r="N34" s="157"/>
    </row>
    <row r="35" spans="1:15" ht="13.5" customHeight="1" x14ac:dyDescent="0.2">
      <c r="A35" s="848" t="s">
        <v>84</v>
      </c>
      <c r="B35" s="849"/>
      <c r="C35" s="849"/>
      <c r="D35" s="849"/>
      <c r="E35" s="849"/>
      <c r="F35" s="849"/>
      <c r="G35" s="849"/>
      <c r="H35" s="849"/>
      <c r="I35" s="849"/>
      <c r="J35" s="849"/>
      <c r="K35" s="850"/>
      <c r="L35" s="157"/>
      <c r="M35" s="157"/>
      <c r="N35" s="157"/>
    </row>
    <row r="36" spans="1:15" ht="13.5" customHeight="1" x14ac:dyDescent="0.2">
      <c r="A36" s="56">
        <v>1</v>
      </c>
      <c r="B36" s="57" t="s">
        <v>372</v>
      </c>
      <c r="C36" s="318"/>
      <c r="D36" s="238">
        <v>801</v>
      </c>
      <c r="E36" s="318"/>
      <c r="F36" s="238">
        <v>10598.5</v>
      </c>
      <c r="G36" s="319"/>
      <c r="H36" s="320"/>
      <c r="I36" s="243">
        <f>I14</f>
        <v>3124</v>
      </c>
      <c r="J36" s="320"/>
      <c r="K36" s="245">
        <f>+I36-F36</f>
        <v>-7474.5</v>
      </c>
      <c r="L36" s="157"/>
      <c r="M36" s="157"/>
      <c r="N36" s="157"/>
    </row>
    <row r="37" spans="1:15" ht="13.5" customHeight="1" x14ac:dyDescent="0.2">
      <c r="A37" s="87">
        <v>2</v>
      </c>
      <c r="B37" s="57" t="s">
        <v>445</v>
      </c>
      <c r="C37" s="238">
        <f>C15</f>
        <v>105</v>
      </c>
      <c r="D37" s="238">
        <v>5462450</v>
      </c>
      <c r="E37" s="238">
        <f>E15</f>
        <v>142</v>
      </c>
      <c r="F37" s="238">
        <v>6325921</v>
      </c>
      <c r="G37" s="241">
        <f>G15</f>
        <v>101</v>
      </c>
      <c r="H37" s="737">
        <f>H15</f>
        <v>186</v>
      </c>
      <c r="I37" s="243">
        <f t="shared" ref="I37:I43" si="5">I15</f>
        <v>8611063</v>
      </c>
      <c r="J37" s="246">
        <f>+H37-E37</f>
        <v>44</v>
      </c>
      <c r="K37" s="245">
        <f>+I37-F37</f>
        <v>2285142</v>
      </c>
      <c r="L37" s="157"/>
      <c r="M37" s="157"/>
      <c r="N37" s="157"/>
      <c r="O37" s="667"/>
    </row>
    <row r="38" spans="1:15" ht="13.5" customHeight="1" x14ac:dyDescent="0.2">
      <c r="A38" s="87">
        <v>3</v>
      </c>
      <c r="B38" s="57" t="s">
        <v>375</v>
      </c>
      <c r="C38" s="851"/>
      <c r="D38" s="238">
        <v>59792</v>
      </c>
      <c r="E38" s="851"/>
      <c r="F38" s="238">
        <v>59792</v>
      </c>
      <c r="G38" s="854"/>
      <c r="H38" s="857"/>
      <c r="I38" s="243">
        <f t="shared" si="5"/>
        <v>0</v>
      </c>
      <c r="J38" s="857"/>
      <c r="K38" s="245">
        <f>+I38-F38</f>
        <v>-59792</v>
      </c>
      <c r="L38" s="157"/>
      <c r="M38" s="666"/>
      <c r="N38" s="157"/>
    </row>
    <row r="39" spans="1:15" x14ac:dyDescent="0.2">
      <c r="A39" s="87">
        <v>4</v>
      </c>
      <c r="B39" s="312" t="s">
        <v>428</v>
      </c>
      <c r="C39" s="852"/>
      <c r="D39" s="238">
        <v>410005</v>
      </c>
      <c r="E39" s="852"/>
      <c r="F39" s="238">
        <v>410005</v>
      </c>
      <c r="G39" s="855"/>
      <c r="H39" s="858"/>
      <c r="I39" s="243">
        <f t="shared" si="5"/>
        <v>69467</v>
      </c>
      <c r="J39" s="858"/>
      <c r="K39" s="245">
        <f t="shared" ref="K39:K44" si="6">+I39-F39</f>
        <v>-340538</v>
      </c>
      <c r="L39" s="157"/>
      <c r="M39" s="157"/>
      <c r="N39" s="157"/>
    </row>
    <row r="40" spans="1:15" ht="13.5" customHeight="1" x14ac:dyDescent="0.2">
      <c r="A40" s="87">
        <v>5</v>
      </c>
      <c r="B40" s="57" t="s">
        <v>446</v>
      </c>
      <c r="C40" s="852"/>
      <c r="D40" s="238">
        <v>1105234</v>
      </c>
      <c r="E40" s="852"/>
      <c r="F40" s="238">
        <v>1505234</v>
      </c>
      <c r="G40" s="855"/>
      <c r="H40" s="858"/>
      <c r="I40" s="243">
        <f t="shared" si="5"/>
        <v>510000</v>
      </c>
      <c r="J40" s="858"/>
      <c r="K40" s="240">
        <f t="shared" si="6"/>
        <v>-995234</v>
      </c>
      <c r="L40" s="157"/>
      <c r="M40" s="157"/>
      <c r="N40" s="157"/>
    </row>
    <row r="41" spans="1:15" ht="13.5" customHeight="1" x14ac:dyDescent="0.2">
      <c r="A41" s="87">
        <v>6</v>
      </c>
      <c r="B41" s="57" t="s">
        <v>447</v>
      </c>
      <c r="C41" s="852"/>
      <c r="D41" s="238">
        <v>34167</v>
      </c>
      <c r="E41" s="852"/>
      <c r="F41" s="238">
        <v>34167</v>
      </c>
      <c r="G41" s="855"/>
      <c r="H41" s="858"/>
      <c r="I41" s="243">
        <f t="shared" si="5"/>
        <v>1879954</v>
      </c>
      <c r="J41" s="858"/>
      <c r="K41" s="245">
        <f t="shared" si="6"/>
        <v>1845787</v>
      </c>
      <c r="L41" s="157"/>
      <c r="M41" s="157"/>
      <c r="N41" s="157"/>
    </row>
    <row r="42" spans="1:15" ht="13.5" customHeight="1" x14ac:dyDescent="0.2">
      <c r="A42" s="87">
        <v>7</v>
      </c>
      <c r="B42" s="57" t="s">
        <v>379</v>
      </c>
      <c r="C42" s="852"/>
      <c r="D42" s="238">
        <v>2124</v>
      </c>
      <c r="E42" s="852"/>
      <c r="F42" s="238">
        <v>2124</v>
      </c>
      <c r="G42" s="855"/>
      <c r="H42" s="858"/>
      <c r="I42" s="243">
        <f t="shared" si="5"/>
        <v>0</v>
      </c>
      <c r="J42" s="858"/>
      <c r="K42" s="245">
        <f t="shared" si="6"/>
        <v>-2124</v>
      </c>
      <c r="L42" s="157"/>
      <c r="M42" s="157"/>
      <c r="N42" s="157"/>
    </row>
    <row r="43" spans="1:15" ht="13.5" customHeight="1" x14ac:dyDescent="0.2">
      <c r="A43" s="87">
        <v>8</v>
      </c>
      <c r="B43" s="57" t="s">
        <v>399</v>
      </c>
      <c r="C43" s="852"/>
      <c r="D43" s="238">
        <v>21447</v>
      </c>
      <c r="E43" s="852"/>
      <c r="F43" s="238">
        <v>21447</v>
      </c>
      <c r="G43" s="855"/>
      <c r="H43" s="858"/>
      <c r="I43" s="243">
        <f t="shared" si="5"/>
        <v>36000</v>
      </c>
      <c r="J43" s="858"/>
      <c r="K43" s="245">
        <f t="shared" si="6"/>
        <v>14553</v>
      </c>
      <c r="L43" s="157"/>
      <c r="M43" s="157"/>
      <c r="N43" s="157"/>
    </row>
    <row r="44" spans="1:15" ht="13.5" customHeight="1" x14ac:dyDescent="0.2">
      <c r="A44" s="87">
        <v>9</v>
      </c>
      <c r="B44" s="187"/>
      <c r="C44" s="853"/>
      <c r="D44" s="238"/>
      <c r="E44" s="853"/>
      <c r="F44" s="238"/>
      <c r="G44" s="856"/>
      <c r="H44" s="859"/>
      <c r="I44" s="243"/>
      <c r="J44" s="859"/>
      <c r="K44" s="245">
        <f t="shared" si="6"/>
        <v>0</v>
      </c>
      <c r="L44" s="157"/>
      <c r="M44" s="157"/>
      <c r="N44" s="157"/>
    </row>
    <row r="45" spans="1:15" ht="13.5" customHeight="1" x14ac:dyDescent="0.2">
      <c r="A45" s="846" t="s">
        <v>0</v>
      </c>
      <c r="B45" s="847"/>
      <c r="C45" s="240">
        <f>SUM(C37)</f>
        <v>105</v>
      </c>
      <c r="D45" s="240">
        <f>SUM(D36:D44)</f>
        <v>7096020</v>
      </c>
      <c r="E45" s="240">
        <f>SUM(E37)</f>
        <v>142</v>
      </c>
      <c r="F45" s="240">
        <f>SUM(F36:F44)</f>
        <v>8369288.5</v>
      </c>
      <c r="G45" s="248">
        <f t="shared" ref="G45:H45" si="7">SUM(G37)</f>
        <v>101</v>
      </c>
      <c r="H45" s="246">
        <f t="shared" si="7"/>
        <v>186</v>
      </c>
      <c r="I45" s="738">
        <f>SUM(I36:I44)</f>
        <v>11109608</v>
      </c>
      <c r="J45" s="246">
        <f>SUM(J37)</f>
        <v>44</v>
      </c>
      <c r="K45" s="245">
        <f>SUM(K36:K44)</f>
        <v>2740319.5</v>
      </c>
      <c r="L45" s="157"/>
      <c r="M45" s="157"/>
      <c r="N45" s="157"/>
    </row>
    <row r="46" spans="1:15" ht="13.5" customHeight="1" x14ac:dyDescent="0.2">
      <c r="A46" s="848" t="s">
        <v>370</v>
      </c>
      <c r="B46" s="849"/>
      <c r="C46" s="849"/>
      <c r="D46" s="849"/>
      <c r="E46" s="849"/>
      <c r="F46" s="849"/>
      <c r="G46" s="849"/>
      <c r="H46" s="849"/>
      <c r="I46" s="849"/>
      <c r="J46" s="849"/>
      <c r="K46" s="850"/>
      <c r="L46" s="157"/>
      <c r="M46" s="157"/>
      <c r="N46" s="157"/>
    </row>
    <row r="47" spans="1:15" ht="13.5" customHeight="1" x14ac:dyDescent="0.2">
      <c r="A47" s="56">
        <v>1</v>
      </c>
      <c r="B47" s="57" t="s">
        <v>372</v>
      </c>
      <c r="C47" s="318"/>
      <c r="D47" s="238"/>
      <c r="E47" s="318"/>
      <c r="F47" s="238"/>
      <c r="G47" s="319"/>
      <c r="H47" s="320"/>
      <c r="I47" s="243"/>
      <c r="J47" s="320"/>
      <c r="K47" s="245">
        <f t="shared" ref="K47:K48" si="8">+I47-F47</f>
        <v>0</v>
      </c>
      <c r="L47" s="157"/>
      <c r="M47" s="157"/>
      <c r="N47" s="157"/>
    </row>
    <row r="48" spans="1:15" ht="13.5" customHeight="1" x14ac:dyDescent="0.2">
      <c r="A48" s="87">
        <v>2</v>
      </c>
      <c r="B48" s="57" t="s">
        <v>374</v>
      </c>
      <c r="C48" s="313"/>
      <c r="D48" s="238"/>
      <c r="E48" s="313"/>
      <c r="F48" s="238"/>
      <c r="G48" s="247"/>
      <c r="H48" s="249"/>
      <c r="I48" s="242"/>
      <c r="J48" s="246">
        <f>+H48-E48</f>
        <v>0</v>
      </c>
      <c r="K48" s="245">
        <f t="shared" si="8"/>
        <v>0</v>
      </c>
      <c r="L48" s="157"/>
      <c r="M48" s="157"/>
      <c r="N48" s="157"/>
    </row>
    <row r="49" spans="1:14" ht="13.5" customHeight="1" x14ac:dyDescent="0.2">
      <c r="A49" s="87">
        <v>3</v>
      </c>
      <c r="B49" s="57" t="s">
        <v>375</v>
      </c>
      <c r="C49" s="851"/>
      <c r="D49" s="238"/>
      <c r="E49" s="851"/>
      <c r="F49" s="238"/>
      <c r="G49" s="854"/>
      <c r="H49" s="857"/>
      <c r="I49" s="243"/>
      <c r="J49" s="857"/>
      <c r="K49" s="245">
        <f>+I49-F49</f>
        <v>0</v>
      </c>
      <c r="L49" s="157"/>
      <c r="M49" s="157"/>
      <c r="N49" s="157"/>
    </row>
    <row r="50" spans="1:14" x14ac:dyDescent="0.2">
      <c r="A50" s="87">
        <v>4</v>
      </c>
      <c r="B50" s="312" t="s">
        <v>427</v>
      </c>
      <c r="C50" s="852"/>
      <c r="D50" s="238"/>
      <c r="E50" s="852"/>
      <c r="F50" s="238"/>
      <c r="G50" s="855"/>
      <c r="H50" s="858"/>
      <c r="I50" s="243"/>
      <c r="J50" s="858"/>
      <c r="K50" s="245">
        <f t="shared" ref="K50:K55" si="9">+I50-F50</f>
        <v>0</v>
      </c>
      <c r="L50" s="157"/>
      <c r="M50" s="157"/>
      <c r="N50" s="157"/>
    </row>
    <row r="51" spans="1:14" ht="13.5" customHeight="1" x14ac:dyDescent="0.2">
      <c r="A51" s="87">
        <v>5</v>
      </c>
      <c r="B51" s="57" t="s">
        <v>377</v>
      </c>
      <c r="C51" s="852"/>
      <c r="D51" s="238"/>
      <c r="E51" s="852"/>
      <c r="F51" s="238"/>
      <c r="G51" s="855"/>
      <c r="H51" s="858"/>
      <c r="I51" s="243"/>
      <c r="J51" s="858"/>
      <c r="K51" s="245">
        <f t="shared" si="9"/>
        <v>0</v>
      </c>
      <c r="L51" s="157"/>
      <c r="M51" s="157"/>
      <c r="N51" s="157"/>
    </row>
    <row r="52" spans="1:14" ht="13.5" customHeight="1" x14ac:dyDescent="0.2">
      <c r="A52" s="87">
        <v>6</v>
      </c>
      <c r="B52" s="57" t="s">
        <v>378</v>
      </c>
      <c r="C52" s="852"/>
      <c r="D52" s="238"/>
      <c r="E52" s="852"/>
      <c r="F52" s="238"/>
      <c r="G52" s="855"/>
      <c r="H52" s="858"/>
      <c r="I52" s="243"/>
      <c r="J52" s="858"/>
      <c r="K52" s="245">
        <f t="shared" si="9"/>
        <v>0</v>
      </c>
      <c r="L52" s="157"/>
      <c r="M52" s="157"/>
      <c r="N52" s="157"/>
    </row>
    <row r="53" spans="1:14" ht="13.5" customHeight="1" x14ac:dyDescent="0.2">
      <c r="A53" s="87">
        <v>7</v>
      </c>
      <c r="B53" s="57" t="s">
        <v>379</v>
      </c>
      <c r="C53" s="852"/>
      <c r="D53" s="238"/>
      <c r="E53" s="852"/>
      <c r="F53" s="238"/>
      <c r="G53" s="855"/>
      <c r="H53" s="858"/>
      <c r="I53" s="243"/>
      <c r="J53" s="858"/>
      <c r="K53" s="245">
        <f t="shared" si="9"/>
        <v>0</v>
      </c>
      <c r="L53" s="157"/>
      <c r="M53" s="157"/>
      <c r="N53" s="157"/>
    </row>
    <row r="54" spans="1:14" ht="13.5" customHeight="1" x14ac:dyDescent="0.2">
      <c r="A54" s="87">
        <v>8</v>
      </c>
      <c r="B54" s="57" t="s">
        <v>399</v>
      </c>
      <c r="C54" s="852"/>
      <c r="D54" s="238"/>
      <c r="E54" s="852"/>
      <c r="F54" s="238"/>
      <c r="G54" s="855"/>
      <c r="H54" s="858"/>
      <c r="I54" s="243"/>
      <c r="J54" s="858"/>
      <c r="K54" s="245">
        <f t="shared" si="9"/>
        <v>0</v>
      </c>
      <c r="L54" s="157"/>
      <c r="M54" s="157"/>
      <c r="N54" s="157"/>
    </row>
    <row r="55" spans="1:14" ht="13.5" customHeight="1" x14ac:dyDescent="0.2">
      <c r="A55" s="87">
        <v>9</v>
      </c>
      <c r="B55" s="187"/>
      <c r="C55" s="853"/>
      <c r="D55" s="238"/>
      <c r="E55" s="853"/>
      <c r="F55" s="238"/>
      <c r="G55" s="856"/>
      <c r="H55" s="859"/>
      <c r="I55" s="243"/>
      <c r="J55" s="859"/>
      <c r="K55" s="245">
        <f t="shared" si="9"/>
        <v>0</v>
      </c>
      <c r="L55" s="157"/>
      <c r="M55" s="157"/>
      <c r="N55" s="157"/>
    </row>
    <row r="56" spans="1:14" ht="13.5" customHeight="1" x14ac:dyDescent="0.2">
      <c r="A56" s="846" t="s">
        <v>0</v>
      </c>
      <c r="B56" s="847"/>
      <c r="C56" s="240">
        <f>SUM(C48)</f>
        <v>0</v>
      </c>
      <c r="D56" s="240">
        <f>SUM(D47:D55)</f>
        <v>0</v>
      </c>
      <c r="E56" s="240">
        <f>SUM(E48)</f>
        <v>0</v>
      </c>
      <c r="F56" s="240">
        <f>SUM(F47:F55)</f>
        <v>0</v>
      </c>
      <c r="G56" s="248">
        <f t="shared" ref="G56:H56" si="10">SUM(G48)</f>
        <v>0</v>
      </c>
      <c r="H56" s="246">
        <f t="shared" si="10"/>
        <v>0</v>
      </c>
      <c r="I56" s="244">
        <f>SUM(I47:I55)</f>
        <v>0</v>
      </c>
      <c r="J56" s="246">
        <f>SUM(J48)</f>
        <v>0</v>
      </c>
      <c r="K56" s="245">
        <f>SUM(K47:K55)</f>
        <v>0</v>
      </c>
      <c r="L56" s="157"/>
      <c r="M56" s="157"/>
      <c r="N56" s="157"/>
    </row>
    <row r="57" spans="1:14" ht="9" customHeight="1" x14ac:dyDescent="0.2">
      <c r="A57" s="20" t="s">
        <v>85</v>
      </c>
      <c r="L57" s="157"/>
      <c r="M57" s="157"/>
      <c r="N57" s="157"/>
    </row>
  </sheetData>
  <mergeCells count="43">
    <mergeCell ref="C27:C33"/>
    <mergeCell ref="E27:E33"/>
    <mergeCell ref="G27:G33"/>
    <mergeCell ref="H27:H33"/>
    <mergeCell ref="J27:J33"/>
    <mergeCell ref="A1:F1"/>
    <mergeCell ref="G1:K1"/>
    <mergeCell ref="A2:F2"/>
    <mergeCell ref="G2:K2"/>
    <mergeCell ref="A3:F3"/>
    <mergeCell ref="G3:K3"/>
    <mergeCell ref="A4:K4"/>
    <mergeCell ref="A7:K7"/>
    <mergeCell ref="C8:D8"/>
    <mergeCell ref="E8:G8"/>
    <mergeCell ref="H8:I8"/>
    <mergeCell ref="A5:F5"/>
    <mergeCell ref="A6:F6"/>
    <mergeCell ref="G5:K5"/>
    <mergeCell ref="G6:K6"/>
    <mergeCell ref="A13:K13"/>
    <mergeCell ref="A23:B23"/>
    <mergeCell ref="A24:K24"/>
    <mergeCell ref="C16:C22"/>
    <mergeCell ref="E16:E22"/>
    <mergeCell ref="G16:G22"/>
    <mergeCell ref="H16:H22"/>
    <mergeCell ref="J16:J22"/>
    <mergeCell ref="A56:B56"/>
    <mergeCell ref="A34:B34"/>
    <mergeCell ref="A35:K35"/>
    <mergeCell ref="A45:B45"/>
    <mergeCell ref="A46:K46"/>
    <mergeCell ref="C38:C44"/>
    <mergeCell ref="E38:E44"/>
    <mergeCell ref="G38:G44"/>
    <mergeCell ref="H38:H44"/>
    <mergeCell ref="J38:J44"/>
    <mergeCell ref="C49:C55"/>
    <mergeCell ref="E49:E55"/>
    <mergeCell ref="G49:G55"/>
    <mergeCell ref="H49:H55"/>
    <mergeCell ref="J49:J55"/>
  </mergeCells>
  <printOptions horizontalCentered="1"/>
  <pageMargins left="0.35" right="0.35" top="0.35" bottom="0.35" header="0" footer="0"/>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ntry="1">
    <pageSetUpPr fitToPage="1"/>
  </sheetPr>
  <dimension ref="A1:O1057"/>
  <sheetViews>
    <sheetView showGridLines="0" showZeros="0" zoomScale="110" zoomScaleNormal="110" zoomScaleSheetLayoutView="100" workbookViewId="0">
      <selection activeCell="A6" sqref="A6:D6"/>
    </sheetView>
  </sheetViews>
  <sheetFormatPr defaultColWidth="9.140625" defaultRowHeight="12.75" x14ac:dyDescent="0.2"/>
  <cols>
    <col min="1" max="1" width="5.7109375" style="134" customWidth="1"/>
    <col min="2" max="2" width="42.85546875" style="134" customWidth="1"/>
    <col min="3" max="10" width="14.7109375" style="134" customWidth="1"/>
    <col min="11" max="11" width="9.140625" style="134" customWidth="1"/>
    <col min="12" max="12" width="9.7109375" style="134" customWidth="1"/>
    <col min="13" max="16384" width="9.140625" style="134"/>
  </cols>
  <sheetData>
    <row r="1" spans="1:15" ht="15" customHeight="1" x14ac:dyDescent="0.25">
      <c r="A1" s="1152" t="s">
        <v>1</v>
      </c>
      <c r="B1" s="1153"/>
      <c r="C1" s="1153"/>
      <c r="D1" s="1153"/>
      <c r="E1" s="1154"/>
      <c r="F1" s="1152" t="s">
        <v>400</v>
      </c>
      <c r="G1" s="1153"/>
      <c r="H1" s="1153"/>
      <c r="I1" s="1153"/>
      <c r="J1" s="1154"/>
      <c r="K1" s="362"/>
      <c r="L1" s="362"/>
      <c r="M1" s="362"/>
      <c r="N1" s="362"/>
      <c r="O1" s="362"/>
    </row>
    <row r="2" spans="1:15" ht="15" customHeight="1" x14ac:dyDescent="0.25">
      <c r="A2" s="1155"/>
      <c r="B2" s="1156"/>
      <c r="C2" s="1156"/>
      <c r="D2" s="1156"/>
      <c r="E2" s="1157"/>
      <c r="F2" s="1155" t="s">
        <v>416</v>
      </c>
      <c r="G2" s="1156"/>
      <c r="H2" s="1156"/>
      <c r="I2" s="1156"/>
      <c r="J2" s="1157"/>
      <c r="K2" s="362"/>
      <c r="L2" s="362"/>
      <c r="M2" s="362"/>
      <c r="N2" s="362"/>
      <c r="O2" s="362"/>
    </row>
    <row r="3" spans="1:15" ht="15" customHeight="1" x14ac:dyDescent="0.25">
      <c r="A3" s="1158" t="s">
        <v>455</v>
      </c>
      <c r="B3" s="1159"/>
      <c r="C3" s="1159"/>
      <c r="D3" s="1159"/>
      <c r="E3" s="1160"/>
      <c r="F3" s="1253"/>
      <c r="G3" s="1159"/>
      <c r="H3" s="1159"/>
      <c r="I3" s="1159"/>
      <c r="J3" s="1160"/>
      <c r="K3" s="362"/>
      <c r="L3" s="362"/>
      <c r="M3" s="362"/>
      <c r="N3" s="362"/>
      <c r="O3" s="362"/>
    </row>
    <row r="4" spans="1:15" ht="4.5" customHeight="1" x14ac:dyDescent="0.2">
      <c r="A4" s="1257"/>
      <c r="B4" s="1258"/>
      <c r="C4" s="1258"/>
      <c r="D4" s="1258"/>
      <c r="E4" s="1258"/>
      <c r="F4" s="1258"/>
      <c r="G4" s="1258"/>
      <c r="H4" s="1258"/>
      <c r="I4" s="1258"/>
      <c r="J4" s="1259"/>
      <c r="K4" s="362"/>
      <c r="L4" s="362"/>
      <c r="M4" s="362"/>
      <c r="N4" s="362"/>
      <c r="O4" s="362"/>
    </row>
    <row r="5" spans="1:15" ht="9" customHeight="1" x14ac:dyDescent="0.2">
      <c r="A5" s="1260" t="s">
        <v>6</v>
      </c>
      <c r="B5" s="1261"/>
      <c r="C5" s="1261"/>
      <c r="D5" s="1261"/>
      <c r="E5" s="310" t="s">
        <v>7</v>
      </c>
      <c r="F5" s="1260" t="s">
        <v>8</v>
      </c>
      <c r="G5" s="1261"/>
      <c r="H5" s="1261"/>
      <c r="I5" s="1262"/>
      <c r="J5" s="310" t="s">
        <v>7</v>
      </c>
      <c r="K5" s="362"/>
      <c r="L5" s="362"/>
      <c r="M5" s="362"/>
      <c r="N5" s="362"/>
      <c r="O5" s="362"/>
    </row>
    <row r="6" spans="1:15" ht="15" customHeight="1" x14ac:dyDescent="0.2">
      <c r="A6" s="1263"/>
      <c r="B6" s="1264"/>
      <c r="C6" s="1264"/>
      <c r="D6" s="1265"/>
      <c r="E6" s="233"/>
      <c r="F6" s="1263"/>
      <c r="G6" s="1264"/>
      <c r="H6" s="1264"/>
      <c r="I6" s="1265"/>
      <c r="J6" s="233"/>
      <c r="K6" s="362"/>
      <c r="L6" s="362"/>
      <c r="M6" s="362"/>
      <c r="N6" s="362"/>
      <c r="O6" s="362"/>
    </row>
    <row r="7" spans="1:15" ht="4.5" customHeight="1" x14ac:dyDescent="0.2">
      <c r="A7" s="1257"/>
      <c r="B7" s="1258"/>
      <c r="C7" s="1258"/>
      <c r="D7" s="1258"/>
      <c r="E7" s="1258"/>
      <c r="F7" s="1258"/>
      <c r="G7" s="1258"/>
      <c r="H7" s="1258"/>
      <c r="I7" s="1258"/>
      <c r="J7" s="1259"/>
      <c r="K7" s="362"/>
      <c r="L7" s="362"/>
      <c r="M7" s="362"/>
      <c r="N7" s="362"/>
      <c r="O7" s="362"/>
    </row>
    <row r="8" spans="1:15" x14ac:dyDescent="0.2">
      <c r="A8" s="136" t="s">
        <v>417</v>
      </c>
      <c r="B8" s="136"/>
      <c r="C8" s="137" t="s">
        <v>418</v>
      </c>
      <c r="D8" s="137" t="s">
        <v>419</v>
      </c>
      <c r="E8" s="137" t="s">
        <v>419</v>
      </c>
      <c r="F8" s="137" t="s">
        <v>420</v>
      </c>
      <c r="G8" s="137" t="s">
        <v>444</v>
      </c>
      <c r="H8" s="137" t="s">
        <v>449</v>
      </c>
      <c r="I8" s="137" t="s">
        <v>452</v>
      </c>
      <c r="J8" s="137" t="s">
        <v>459</v>
      </c>
      <c r="K8" s="362"/>
      <c r="L8" s="362"/>
      <c r="M8" s="362"/>
      <c r="N8" s="362"/>
      <c r="O8" s="362"/>
    </row>
    <row r="9" spans="1:15" x14ac:dyDescent="0.2">
      <c r="A9" s="138" t="s">
        <v>2</v>
      </c>
      <c r="B9" s="138" t="s">
        <v>421</v>
      </c>
      <c r="C9" s="138" t="s">
        <v>3</v>
      </c>
      <c r="D9" s="138" t="s">
        <v>4</v>
      </c>
      <c r="E9" s="138" t="s">
        <v>422</v>
      </c>
      <c r="F9" s="139" t="s">
        <v>5</v>
      </c>
      <c r="G9" s="139" t="s">
        <v>5</v>
      </c>
      <c r="H9" s="139" t="s">
        <v>5</v>
      </c>
      <c r="I9" s="139" t="s">
        <v>5</v>
      </c>
      <c r="J9" s="139" t="s">
        <v>5</v>
      </c>
      <c r="K9" s="362"/>
      <c r="L9" s="362"/>
      <c r="M9" s="362"/>
      <c r="N9" s="362"/>
      <c r="O9" s="362"/>
    </row>
    <row r="10" spans="1:15" ht="11.25" customHeight="1" x14ac:dyDescent="0.2">
      <c r="A10" s="1254" t="s">
        <v>423</v>
      </c>
      <c r="B10" s="1255"/>
      <c r="C10" s="1255"/>
      <c r="D10" s="1255"/>
      <c r="E10" s="1255"/>
      <c r="F10" s="1255"/>
      <c r="G10" s="1255"/>
      <c r="H10" s="1255"/>
      <c r="I10" s="1255"/>
      <c r="J10" s="1256"/>
      <c r="K10" s="362"/>
      <c r="L10" s="362"/>
      <c r="M10" s="362"/>
      <c r="N10" s="362"/>
      <c r="O10" s="362"/>
    </row>
    <row r="11" spans="1:15" ht="13.5" customHeight="1" x14ac:dyDescent="0.2">
      <c r="A11" s="221"/>
      <c r="B11" s="234"/>
      <c r="C11" s="207"/>
      <c r="D11" s="207"/>
      <c r="E11" s="207"/>
      <c r="F11" s="207"/>
      <c r="G11" s="207"/>
      <c r="H11" s="207"/>
      <c r="I11" s="207"/>
      <c r="J11" s="207"/>
      <c r="K11" s="362"/>
      <c r="L11" s="362"/>
      <c r="M11" s="362"/>
      <c r="N11" s="362"/>
      <c r="O11" s="362"/>
    </row>
    <row r="12" spans="1:15" ht="13.5" customHeight="1" x14ac:dyDescent="0.2">
      <c r="A12" s="221"/>
      <c r="B12" s="234"/>
      <c r="C12" s="207"/>
      <c r="D12" s="207"/>
      <c r="E12" s="207"/>
      <c r="F12" s="207"/>
      <c r="G12" s="207"/>
      <c r="H12" s="207"/>
      <c r="I12" s="207"/>
      <c r="J12" s="207"/>
      <c r="K12" s="362"/>
      <c r="L12" s="362"/>
      <c r="M12" s="362"/>
      <c r="N12" s="362"/>
      <c r="O12" s="362"/>
    </row>
    <row r="13" spans="1:15" ht="13.5" customHeight="1" x14ac:dyDescent="0.2">
      <c r="A13" s="221"/>
      <c r="B13" s="234"/>
      <c r="C13" s="207"/>
      <c r="D13" s="207"/>
      <c r="E13" s="207"/>
      <c r="F13" s="207"/>
      <c r="G13" s="207"/>
      <c r="H13" s="207"/>
      <c r="I13" s="207"/>
      <c r="J13" s="207"/>
      <c r="K13" s="362"/>
      <c r="L13" s="362"/>
      <c r="M13" s="362"/>
      <c r="N13" s="362"/>
      <c r="O13" s="362"/>
    </row>
    <row r="14" spans="1:15" ht="13.5" customHeight="1" x14ac:dyDescent="0.2">
      <c r="A14" s="221"/>
      <c r="B14" s="234"/>
      <c r="C14" s="207"/>
      <c r="D14" s="207"/>
      <c r="E14" s="207"/>
      <c r="F14" s="207"/>
      <c r="G14" s="207"/>
      <c r="H14" s="207"/>
      <c r="I14" s="207"/>
      <c r="J14" s="207"/>
      <c r="K14" s="362"/>
      <c r="L14" s="362"/>
      <c r="M14" s="362"/>
      <c r="N14" s="362"/>
      <c r="O14" s="362"/>
    </row>
    <row r="15" spans="1:15" ht="13.5" customHeight="1" x14ac:dyDescent="0.2">
      <c r="A15" s="221"/>
      <c r="B15" s="234"/>
      <c r="C15" s="207"/>
      <c r="D15" s="207"/>
      <c r="E15" s="207"/>
      <c r="F15" s="207"/>
      <c r="G15" s="207"/>
      <c r="H15" s="207"/>
      <c r="I15" s="207"/>
      <c r="J15" s="207"/>
      <c r="K15" s="362"/>
      <c r="L15" s="362"/>
      <c r="M15" s="362"/>
      <c r="N15" s="362"/>
      <c r="O15" s="362"/>
    </row>
    <row r="16" spans="1:15" ht="13.5" customHeight="1" x14ac:dyDescent="0.2">
      <c r="A16" s="221"/>
      <c r="B16" s="234"/>
      <c r="C16" s="207"/>
      <c r="D16" s="207"/>
      <c r="E16" s="207"/>
      <c r="F16" s="207"/>
      <c r="G16" s="207"/>
      <c r="H16" s="207"/>
      <c r="I16" s="207"/>
      <c r="J16" s="207"/>
      <c r="K16" s="362"/>
      <c r="L16" s="362"/>
      <c r="M16" s="362"/>
      <c r="N16" s="362"/>
      <c r="O16" s="362"/>
    </row>
    <row r="17" spans="1:15" ht="13.5" customHeight="1" x14ac:dyDescent="0.2">
      <c r="A17" s="221"/>
      <c r="B17" s="234"/>
      <c r="C17" s="207"/>
      <c r="D17" s="207"/>
      <c r="E17" s="207"/>
      <c r="F17" s="207"/>
      <c r="G17" s="207"/>
      <c r="H17" s="207"/>
      <c r="I17" s="207"/>
      <c r="J17" s="207"/>
      <c r="K17" s="362"/>
      <c r="L17" s="362"/>
      <c r="M17" s="362"/>
      <c r="N17" s="362"/>
      <c r="O17" s="362"/>
    </row>
    <row r="18" spans="1:15" ht="13.5" customHeight="1" x14ac:dyDescent="0.2">
      <c r="A18" s="221"/>
      <c r="B18" s="234"/>
      <c r="C18" s="207"/>
      <c r="D18" s="207"/>
      <c r="E18" s="207"/>
      <c r="F18" s="207"/>
      <c r="G18" s="207"/>
      <c r="H18" s="207"/>
      <c r="I18" s="207"/>
      <c r="J18" s="207"/>
      <c r="K18" s="362"/>
      <c r="L18" s="362"/>
      <c r="M18" s="362"/>
      <c r="N18" s="362"/>
      <c r="O18" s="362"/>
    </row>
    <row r="19" spans="1:15" ht="13.5" customHeight="1" x14ac:dyDescent="0.2">
      <c r="A19" s="221"/>
      <c r="B19" s="234"/>
      <c r="C19" s="207"/>
      <c r="D19" s="207"/>
      <c r="E19" s="207"/>
      <c r="F19" s="207"/>
      <c r="G19" s="207"/>
      <c r="H19" s="207"/>
      <c r="I19" s="207"/>
      <c r="J19" s="207"/>
      <c r="K19" s="362"/>
      <c r="L19" s="362"/>
      <c r="M19" s="362"/>
      <c r="N19" s="362"/>
      <c r="O19" s="362"/>
    </row>
    <row r="20" spans="1:15" ht="13.5" customHeight="1" x14ac:dyDescent="0.2">
      <c r="A20" s="221"/>
      <c r="B20" s="234"/>
      <c r="C20" s="207"/>
      <c r="D20" s="207"/>
      <c r="E20" s="207"/>
      <c r="F20" s="207"/>
      <c r="G20" s="207"/>
      <c r="H20" s="207"/>
      <c r="I20" s="207"/>
      <c r="J20" s="207"/>
      <c r="K20" s="362"/>
      <c r="L20" s="362"/>
      <c r="M20" s="362"/>
      <c r="N20" s="362"/>
      <c r="O20" s="362"/>
    </row>
    <row r="21" spans="1:15" ht="13.5" customHeight="1" x14ac:dyDescent="0.2">
      <c r="A21" s="221"/>
      <c r="B21" s="234"/>
      <c r="C21" s="207"/>
      <c r="D21" s="207"/>
      <c r="E21" s="207"/>
      <c r="F21" s="207"/>
      <c r="G21" s="207"/>
      <c r="H21" s="207"/>
      <c r="I21" s="207"/>
      <c r="J21" s="207"/>
      <c r="K21" s="362"/>
      <c r="L21" s="362"/>
      <c r="M21" s="362"/>
      <c r="N21" s="362"/>
      <c r="O21" s="362"/>
    </row>
    <row r="22" spans="1:15" ht="13.5" customHeight="1" x14ac:dyDescent="0.2">
      <c r="A22" s="221"/>
      <c r="B22" s="234"/>
      <c r="C22" s="207"/>
      <c r="D22" s="207"/>
      <c r="E22" s="207"/>
      <c r="F22" s="207"/>
      <c r="G22" s="207"/>
      <c r="H22" s="207"/>
      <c r="I22" s="207"/>
      <c r="J22" s="207"/>
      <c r="K22" s="362"/>
      <c r="L22" s="362"/>
      <c r="M22" s="362"/>
      <c r="N22" s="362"/>
      <c r="O22" s="362"/>
    </row>
    <row r="23" spans="1:15" ht="13.5" customHeight="1" x14ac:dyDescent="0.2">
      <c r="A23" s="221"/>
      <c r="B23" s="234"/>
      <c r="C23" s="207"/>
      <c r="D23" s="207"/>
      <c r="E23" s="207"/>
      <c r="F23" s="207"/>
      <c r="G23" s="207"/>
      <c r="H23" s="207"/>
      <c r="I23" s="207"/>
      <c r="J23" s="207"/>
      <c r="K23" s="362"/>
      <c r="L23" s="362"/>
      <c r="M23" s="362"/>
      <c r="N23" s="362"/>
      <c r="O23" s="362"/>
    </row>
    <row r="24" spans="1:15" ht="13.5" customHeight="1" x14ac:dyDescent="0.2">
      <c r="A24" s="221"/>
      <c r="B24" s="234"/>
      <c r="C24" s="207"/>
      <c r="D24" s="207"/>
      <c r="E24" s="207"/>
      <c r="F24" s="207"/>
      <c r="G24" s="207"/>
      <c r="H24" s="207"/>
      <c r="I24" s="207"/>
      <c r="J24" s="207"/>
      <c r="K24" s="362"/>
      <c r="L24" s="362"/>
      <c r="M24" s="362"/>
      <c r="N24" s="362"/>
      <c r="O24" s="362"/>
    </row>
    <row r="25" spans="1:15" ht="13.5" customHeight="1" x14ac:dyDescent="0.2">
      <c r="A25" s="221"/>
      <c r="B25" s="234"/>
      <c r="C25" s="207"/>
      <c r="D25" s="207"/>
      <c r="E25" s="207"/>
      <c r="F25" s="207"/>
      <c r="G25" s="207"/>
      <c r="H25" s="207"/>
      <c r="I25" s="207"/>
      <c r="J25" s="207"/>
      <c r="K25" s="362"/>
      <c r="L25" s="362"/>
      <c r="M25" s="362"/>
      <c r="N25" s="362"/>
      <c r="O25" s="362"/>
    </row>
    <row r="26" spans="1:15" ht="13.5" customHeight="1" x14ac:dyDescent="0.2">
      <c r="A26" s="221"/>
      <c r="B26" s="234"/>
      <c r="C26" s="207"/>
      <c r="D26" s="207"/>
      <c r="E26" s="207"/>
      <c r="F26" s="207"/>
      <c r="G26" s="207"/>
      <c r="H26" s="207"/>
      <c r="I26" s="207"/>
      <c r="J26" s="207"/>
      <c r="K26" s="362"/>
      <c r="L26" s="362"/>
      <c r="M26" s="362"/>
      <c r="N26" s="362"/>
      <c r="O26" s="362"/>
    </row>
    <row r="27" spans="1:15" ht="13.5" customHeight="1" x14ac:dyDescent="0.2">
      <c r="A27" s="221"/>
      <c r="B27" s="234"/>
      <c r="C27" s="207"/>
      <c r="D27" s="207"/>
      <c r="E27" s="207"/>
      <c r="F27" s="207"/>
      <c r="G27" s="207"/>
      <c r="H27" s="207"/>
      <c r="I27" s="207"/>
      <c r="J27" s="207"/>
      <c r="K27" s="362"/>
      <c r="L27" s="362"/>
      <c r="M27" s="362"/>
      <c r="N27" s="362"/>
      <c r="O27" s="362"/>
    </row>
    <row r="28" spans="1:15" ht="13.5" customHeight="1" x14ac:dyDescent="0.2">
      <c r="A28" s="221"/>
      <c r="B28" s="234"/>
      <c r="C28" s="207"/>
      <c r="D28" s="207"/>
      <c r="E28" s="207"/>
      <c r="F28" s="207"/>
      <c r="G28" s="207"/>
      <c r="H28" s="207"/>
      <c r="I28" s="207"/>
      <c r="J28" s="207"/>
      <c r="K28" s="362"/>
      <c r="L28" s="362"/>
      <c r="M28" s="362"/>
      <c r="N28" s="362"/>
      <c r="O28" s="362"/>
    </row>
    <row r="29" spans="1:15" ht="13.5" customHeight="1" x14ac:dyDescent="0.2">
      <c r="A29" s="221"/>
      <c r="B29" s="234"/>
      <c r="C29" s="207"/>
      <c r="D29" s="207"/>
      <c r="E29" s="207"/>
      <c r="F29" s="207"/>
      <c r="G29" s="207"/>
      <c r="H29" s="207"/>
      <c r="I29" s="207"/>
      <c r="J29" s="207"/>
      <c r="K29" s="362"/>
      <c r="L29" s="362"/>
      <c r="M29" s="362"/>
      <c r="N29" s="362"/>
      <c r="O29" s="362"/>
    </row>
    <row r="30" spans="1:15" ht="13.5" customHeight="1" x14ac:dyDescent="0.2">
      <c r="A30" s="221"/>
      <c r="B30" s="234"/>
      <c r="C30" s="207"/>
      <c r="D30" s="207"/>
      <c r="E30" s="207"/>
      <c r="F30" s="207"/>
      <c r="G30" s="207"/>
      <c r="H30" s="207"/>
      <c r="I30" s="207"/>
      <c r="J30" s="207"/>
      <c r="K30" s="362"/>
      <c r="L30" s="362"/>
      <c r="M30" s="362"/>
      <c r="N30" s="362"/>
      <c r="O30" s="362"/>
    </row>
    <row r="31" spans="1:15" ht="13.5" customHeight="1" x14ac:dyDescent="0.2">
      <c r="A31" s="221"/>
      <c r="B31" s="234"/>
      <c r="C31" s="207"/>
      <c r="D31" s="207"/>
      <c r="E31" s="207"/>
      <c r="F31" s="207"/>
      <c r="G31" s="207"/>
      <c r="H31" s="207"/>
      <c r="I31" s="207"/>
      <c r="J31" s="207"/>
      <c r="K31" s="362"/>
      <c r="L31" s="362"/>
      <c r="M31" s="362"/>
      <c r="N31" s="362"/>
      <c r="O31" s="362"/>
    </row>
    <row r="32" spans="1:15" ht="13.5" customHeight="1" x14ac:dyDescent="0.2">
      <c r="A32" s="235"/>
      <c r="B32" s="236" t="s">
        <v>0</v>
      </c>
      <c r="C32" s="237">
        <f t="shared" ref="C32:J32" si="0">SUM(C11:C31)</f>
        <v>0</v>
      </c>
      <c r="D32" s="237">
        <f t="shared" si="0"/>
        <v>0</v>
      </c>
      <c r="E32" s="237">
        <f t="shared" si="0"/>
        <v>0</v>
      </c>
      <c r="F32" s="237">
        <f t="shared" si="0"/>
        <v>0</v>
      </c>
      <c r="G32" s="237">
        <f t="shared" si="0"/>
        <v>0</v>
      </c>
      <c r="H32" s="237">
        <f t="shared" si="0"/>
        <v>0</v>
      </c>
      <c r="I32" s="237">
        <f t="shared" si="0"/>
        <v>0</v>
      </c>
      <c r="J32" s="237">
        <f t="shared" si="0"/>
        <v>0</v>
      </c>
      <c r="K32" s="362"/>
      <c r="L32" s="362"/>
      <c r="M32" s="362"/>
      <c r="N32" s="362"/>
      <c r="O32" s="362"/>
    </row>
    <row r="33" spans="1:15" ht="11.25" customHeight="1" x14ac:dyDescent="0.2">
      <c r="A33" s="1254" t="s">
        <v>424</v>
      </c>
      <c r="B33" s="1255"/>
      <c r="C33" s="1255"/>
      <c r="D33" s="1255"/>
      <c r="E33" s="1255"/>
      <c r="F33" s="1255"/>
      <c r="G33" s="1255"/>
      <c r="H33" s="1255"/>
      <c r="I33" s="1255"/>
      <c r="J33" s="1256"/>
      <c r="K33" s="362"/>
      <c r="L33" s="362"/>
      <c r="M33" s="362"/>
      <c r="N33" s="362"/>
      <c r="O33" s="362"/>
    </row>
    <row r="34" spans="1:15" ht="13.5" customHeight="1" x14ac:dyDescent="0.2">
      <c r="A34" s="221"/>
      <c r="B34" s="234"/>
      <c r="C34" s="207"/>
      <c r="D34" s="207"/>
      <c r="E34" s="207"/>
      <c r="F34" s="207"/>
      <c r="G34" s="207"/>
      <c r="H34" s="207"/>
      <c r="I34" s="207"/>
      <c r="J34" s="207"/>
      <c r="K34" s="362"/>
      <c r="L34" s="362"/>
      <c r="M34" s="362"/>
      <c r="N34" s="362"/>
      <c r="O34" s="362"/>
    </row>
    <row r="35" spans="1:15" ht="13.5" customHeight="1" x14ac:dyDescent="0.2">
      <c r="A35" s="221"/>
      <c r="B35" s="234"/>
      <c r="C35" s="207"/>
      <c r="D35" s="207"/>
      <c r="E35" s="207"/>
      <c r="F35" s="207"/>
      <c r="G35" s="207"/>
      <c r="H35" s="207"/>
      <c r="I35" s="207"/>
      <c r="J35" s="207"/>
      <c r="K35" s="362"/>
      <c r="L35" s="362"/>
      <c r="M35" s="362"/>
      <c r="N35" s="362"/>
      <c r="O35" s="362"/>
    </row>
    <row r="36" spans="1:15" ht="13.5" customHeight="1" x14ac:dyDescent="0.2">
      <c r="A36" s="221"/>
      <c r="B36" s="234"/>
      <c r="C36" s="207"/>
      <c r="D36" s="207"/>
      <c r="E36" s="207"/>
      <c r="F36" s="207"/>
      <c r="G36" s="207"/>
      <c r="H36" s="207"/>
      <c r="I36" s="207"/>
      <c r="J36" s="207"/>
      <c r="K36" s="362"/>
      <c r="L36" s="362"/>
      <c r="M36" s="362"/>
      <c r="N36" s="362"/>
      <c r="O36" s="362"/>
    </row>
    <row r="37" spans="1:15" ht="13.5" customHeight="1" x14ac:dyDescent="0.2">
      <c r="A37" s="221"/>
      <c r="B37" s="234"/>
      <c r="C37" s="207"/>
      <c r="D37" s="207"/>
      <c r="E37" s="207"/>
      <c r="F37" s="207"/>
      <c r="G37" s="207"/>
      <c r="H37" s="207"/>
      <c r="I37" s="207"/>
      <c r="J37" s="207"/>
      <c r="K37" s="362"/>
      <c r="L37" s="362"/>
      <c r="M37" s="362"/>
      <c r="N37" s="362"/>
      <c r="O37" s="362"/>
    </row>
    <row r="38" spans="1:15" ht="13.5" customHeight="1" x14ac:dyDescent="0.2">
      <c r="A38" s="221"/>
      <c r="B38" s="234"/>
      <c r="C38" s="207"/>
      <c r="D38" s="207"/>
      <c r="E38" s="207"/>
      <c r="F38" s="207"/>
      <c r="G38" s="207"/>
      <c r="H38" s="207"/>
      <c r="I38" s="207"/>
      <c r="J38" s="207"/>
      <c r="K38" s="362"/>
      <c r="L38" s="362"/>
      <c r="M38" s="362"/>
      <c r="N38" s="362"/>
      <c r="O38" s="362"/>
    </row>
    <row r="39" spans="1:15" ht="13.5" customHeight="1" x14ac:dyDescent="0.2">
      <c r="A39" s="221"/>
      <c r="B39" s="234"/>
      <c r="C39" s="207"/>
      <c r="D39" s="207"/>
      <c r="E39" s="207"/>
      <c r="F39" s="207"/>
      <c r="G39" s="207"/>
      <c r="H39" s="207"/>
      <c r="I39" s="207"/>
      <c r="J39" s="207"/>
      <c r="K39" s="362"/>
      <c r="L39" s="362"/>
      <c r="M39" s="362"/>
      <c r="N39" s="362"/>
      <c r="O39" s="362"/>
    </row>
    <row r="40" spans="1:15" ht="13.5" customHeight="1" x14ac:dyDescent="0.2">
      <c r="A40" s="221"/>
      <c r="B40" s="234"/>
      <c r="C40" s="207"/>
      <c r="D40" s="207"/>
      <c r="E40" s="207"/>
      <c r="F40" s="207"/>
      <c r="G40" s="207"/>
      <c r="H40" s="207"/>
      <c r="I40" s="207"/>
      <c r="J40" s="207"/>
      <c r="K40" s="362"/>
      <c r="L40" s="362"/>
      <c r="M40" s="362"/>
      <c r="N40" s="362"/>
      <c r="O40" s="362"/>
    </row>
    <row r="41" spans="1:15" ht="13.5" customHeight="1" x14ac:dyDescent="0.2">
      <c r="A41" s="221"/>
      <c r="B41" s="234"/>
      <c r="C41" s="207"/>
      <c r="D41" s="207"/>
      <c r="E41" s="207"/>
      <c r="F41" s="207"/>
      <c r="G41" s="207"/>
      <c r="H41" s="207"/>
      <c r="I41" s="207"/>
      <c r="J41" s="207"/>
      <c r="K41" s="362"/>
      <c r="L41" s="362"/>
      <c r="M41" s="362"/>
      <c r="N41" s="362"/>
      <c r="O41" s="362"/>
    </row>
    <row r="42" spans="1:15" ht="13.5" customHeight="1" x14ac:dyDescent="0.2">
      <c r="A42" s="221"/>
      <c r="B42" s="234"/>
      <c r="C42" s="207"/>
      <c r="D42" s="207"/>
      <c r="E42" s="207"/>
      <c r="F42" s="207"/>
      <c r="G42" s="207"/>
      <c r="H42" s="207"/>
      <c r="I42" s="207"/>
      <c r="J42" s="207"/>
      <c r="K42" s="362"/>
      <c r="L42" s="362"/>
      <c r="M42" s="362"/>
      <c r="N42" s="362"/>
      <c r="O42" s="362"/>
    </row>
    <row r="43" spans="1:15" ht="13.5" customHeight="1" x14ac:dyDescent="0.2">
      <c r="A43" s="221"/>
      <c r="B43" s="234"/>
      <c r="C43" s="207"/>
      <c r="D43" s="207"/>
      <c r="E43" s="207"/>
      <c r="F43" s="207"/>
      <c r="G43" s="207"/>
      <c r="H43" s="207"/>
      <c r="I43" s="207"/>
      <c r="J43" s="207"/>
      <c r="K43" s="362"/>
      <c r="L43" s="362"/>
      <c r="M43" s="362"/>
      <c r="N43" s="362"/>
      <c r="O43" s="362"/>
    </row>
    <row r="44" spans="1:15" ht="13.5" customHeight="1" x14ac:dyDescent="0.2">
      <c r="A44" s="221"/>
      <c r="B44" s="234"/>
      <c r="C44" s="207"/>
      <c r="D44" s="207"/>
      <c r="E44" s="207"/>
      <c r="F44" s="207"/>
      <c r="G44" s="207"/>
      <c r="H44" s="207"/>
      <c r="I44" s="207"/>
      <c r="J44" s="207"/>
      <c r="K44" s="362"/>
      <c r="L44" s="362"/>
      <c r="M44" s="362"/>
      <c r="N44" s="362"/>
      <c r="O44" s="362"/>
    </row>
    <row r="45" spans="1:15" ht="13.5" customHeight="1" x14ac:dyDescent="0.2">
      <c r="A45" s="221"/>
      <c r="B45" s="234"/>
      <c r="C45" s="207"/>
      <c r="D45" s="207"/>
      <c r="E45" s="207"/>
      <c r="F45" s="207"/>
      <c r="G45" s="207"/>
      <c r="H45" s="207"/>
      <c r="I45" s="207"/>
      <c r="J45" s="207"/>
      <c r="K45" s="362"/>
      <c r="L45" s="362"/>
      <c r="M45" s="362"/>
      <c r="N45" s="362"/>
      <c r="O45" s="362"/>
    </row>
    <row r="46" spans="1:15" ht="13.5" customHeight="1" x14ac:dyDescent="0.2">
      <c r="A46" s="221"/>
      <c r="B46" s="234"/>
      <c r="C46" s="207"/>
      <c r="D46" s="207"/>
      <c r="E46" s="207"/>
      <c r="F46" s="207"/>
      <c r="G46" s="207"/>
      <c r="H46" s="207"/>
      <c r="I46" s="207"/>
      <c r="J46" s="207"/>
      <c r="K46" s="362"/>
      <c r="L46" s="362"/>
      <c r="M46" s="362"/>
      <c r="N46" s="362"/>
      <c r="O46" s="362"/>
    </row>
    <row r="47" spans="1:15" ht="13.5" customHeight="1" x14ac:dyDescent="0.2">
      <c r="A47" s="221"/>
      <c r="B47" s="234"/>
      <c r="C47" s="207"/>
      <c r="D47" s="207"/>
      <c r="E47" s="207"/>
      <c r="F47" s="207"/>
      <c r="G47" s="207"/>
      <c r="H47" s="207"/>
      <c r="I47" s="207"/>
      <c r="J47" s="207"/>
      <c r="K47" s="362"/>
      <c r="L47" s="362"/>
      <c r="M47" s="362"/>
      <c r="N47" s="362"/>
      <c r="O47" s="362"/>
    </row>
    <row r="48" spans="1:15" ht="13.5" customHeight="1" x14ac:dyDescent="0.2">
      <c r="A48" s="221"/>
      <c r="B48" s="234"/>
      <c r="C48" s="207"/>
      <c r="D48" s="207"/>
      <c r="E48" s="207"/>
      <c r="F48" s="207"/>
      <c r="G48" s="207"/>
      <c r="H48" s="207"/>
      <c r="I48" s="207"/>
      <c r="J48" s="207"/>
      <c r="K48" s="362"/>
      <c r="L48" s="362"/>
      <c r="M48" s="362"/>
      <c r="N48" s="362"/>
      <c r="O48" s="362"/>
    </row>
    <row r="49" spans="1:15" ht="13.5" customHeight="1" x14ac:dyDescent="0.2">
      <c r="A49" s="221"/>
      <c r="B49" s="234"/>
      <c r="C49" s="207"/>
      <c r="D49" s="207"/>
      <c r="E49" s="207"/>
      <c r="F49" s="207"/>
      <c r="G49" s="207"/>
      <c r="H49" s="207"/>
      <c r="I49" s="207"/>
      <c r="J49" s="207"/>
      <c r="K49" s="362"/>
      <c r="L49" s="362"/>
      <c r="M49" s="362"/>
      <c r="N49" s="362"/>
      <c r="O49" s="362"/>
    </row>
    <row r="50" spans="1:15" ht="13.5" customHeight="1" x14ac:dyDescent="0.2">
      <c r="A50" s="221"/>
      <c r="B50" s="234"/>
      <c r="C50" s="207"/>
      <c r="D50" s="207"/>
      <c r="E50" s="207"/>
      <c r="F50" s="207"/>
      <c r="G50" s="207"/>
      <c r="H50" s="207"/>
      <c r="I50" s="207"/>
      <c r="J50" s="207"/>
      <c r="K50" s="362"/>
      <c r="L50" s="362"/>
      <c r="M50" s="362"/>
      <c r="N50" s="362"/>
      <c r="O50" s="362"/>
    </row>
    <row r="51" spans="1:15" ht="13.5" customHeight="1" x14ac:dyDescent="0.2">
      <c r="A51" s="221"/>
      <c r="B51" s="234"/>
      <c r="C51" s="207"/>
      <c r="D51" s="207"/>
      <c r="E51" s="207"/>
      <c r="F51" s="207"/>
      <c r="G51" s="207"/>
      <c r="H51" s="207"/>
      <c r="I51" s="207"/>
      <c r="J51" s="207"/>
      <c r="K51" s="362"/>
      <c r="L51" s="362"/>
      <c r="M51" s="362"/>
      <c r="N51" s="362"/>
      <c r="O51" s="362"/>
    </row>
    <row r="52" spans="1:15" ht="13.5" customHeight="1" x14ac:dyDescent="0.2">
      <c r="A52" s="221"/>
      <c r="B52" s="234"/>
      <c r="C52" s="207"/>
      <c r="D52" s="207"/>
      <c r="E52" s="207"/>
      <c r="F52" s="207"/>
      <c r="G52" s="207"/>
      <c r="H52" s="207"/>
      <c r="I52" s="207"/>
      <c r="J52" s="207"/>
      <c r="K52" s="362"/>
      <c r="L52" s="362"/>
      <c r="M52" s="362"/>
      <c r="N52" s="362"/>
      <c r="O52" s="362"/>
    </row>
    <row r="53" spans="1:15" ht="13.5" customHeight="1" x14ac:dyDescent="0.2">
      <c r="A53" s="235"/>
      <c r="B53" s="236" t="s">
        <v>0</v>
      </c>
      <c r="C53" s="237">
        <f t="shared" ref="C53:J53" si="1">SUM(C34:C52)</f>
        <v>0</v>
      </c>
      <c r="D53" s="237">
        <f t="shared" si="1"/>
        <v>0</v>
      </c>
      <c r="E53" s="237">
        <f t="shared" si="1"/>
        <v>0</v>
      </c>
      <c r="F53" s="237">
        <f t="shared" si="1"/>
        <v>0</v>
      </c>
      <c r="G53" s="237">
        <f t="shared" si="1"/>
        <v>0</v>
      </c>
      <c r="H53" s="237">
        <f t="shared" si="1"/>
        <v>0</v>
      </c>
      <c r="I53" s="237">
        <f t="shared" si="1"/>
        <v>0</v>
      </c>
      <c r="J53" s="237">
        <f t="shared" si="1"/>
        <v>0</v>
      </c>
      <c r="K53" s="362"/>
      <c r="L53" s="362"/>
      <c r="M53" s="362"/>
      <c r="N53" s="362"/>
      <c r="O53" s="362"/>
    </row>
    <row r="54" spans="1:15" ht="10.5" customHeight="1" x14ac:dyDescent="0.2">
      <c r="A54" s="140" t="s">
        <v>425</v>
      </c>
      <c r="B54" s="141"/>
      <c r="C54" s="141"/>
      <c r="D54" s="141"/>
      <c r="E54" s="141"/>
      <c r="F54" s="142"/>
      <c r="G54" s="142"/>
      <c r="H54" s="143"/>
      <c r="I54" s="143"/>
      <c r="J54" s="143"/>
      <c r="K54" s="362"/>
      <c r="L54" s="362"/>
      <c r="M54" s="362"/>
      <c r="N54" s="362"/>
      <c r="O54" s="362"/>
    </row>
    <row r="55" spans="1:15" x14ac:dyDescent="0.2">
      <c r="A55" s="144"/>
      <c r="B55" s="144"/>
      <c r="C55" s="144"/>
      <c r="D55" s="144"/>
      <c r="E55" s="144"/>
      <c r="F55" s="145"/>
      <c r="G55" s="145"/>
      <c r="H55" s="146"/>
      <c r="I55" s="146"/>
      <c r="J55" s="146"/>
    </row>
    <row r="56" spans="1:15" x14ac:dyDescent="0.2">
      <c r="A56" s="144"/>
      <c r="B56" s="144"/>
      <c r="C56" s="144"/>
      <c r="D56" s="144"/>
      <c r="E56" s="144"/>
      <c r="F56" s="145"/>
      <c r="G56" s="145"/>
      <c r="H56" s="146"/>
      <c r="I56" s="146"/>
      <c r="J56" s="146"/>
    </row>
    <row r="57" spans="1:15" x14ac:dyDescent="0.2">
      <c r="A57" s="144"/>
      <c r="B57" s="144"/>
      <c r="C57" s="144"/>
      <c r="D57" s="144"/>
      <c r="E57" s="144"/>
      <c r="F57" s="145"/>
      <c r="G57" s="145"/>
      <c r="H57" s="146"/>
      <c r="I57" s="146"/>
      <c r="J57" s="146"/>
    </row>
    <row r="58" spans="1:15" x14ac:dyDescent="0.2">
      <c r="A58" s="144"/>
      <c r="B58" s="144"/>
      <c r="C58" s="144"/>
      <c r="D58" s="144"/>
      <c r="E58" s="144"/>
      <c r="F58" s="145"/>
      <c r="G58" s="145"/>
      <c r="H58" s="146"/>
      <c r="I58" s="146"/>
      <c r="J58" s="146"/>
    </row>
    <row r="59" spans="1:15" x14ac:dyDescent="0.2">
      <c r="A59" s="144"/>
      <c r="B59" s="144"/>
      <c r="C59" s="144"/>
      <c r="D59" s="144"/>
      <c r="E59" s="144"/>
      <c r="F59" s="145"/>
      <c r="G59" s="145"/>
      <c r="H59" s="146"/>
      <c r="I59" s="146"/>
      <c r="J59" s="146"/>
    </row>
    <row r="60" spans="1:15" x14ac:dyDescent="0.2">
      <c r="A60" s="144"/>
      <c r="B60" s="144"/>
      <c r="C60" s="144"/>
      <c r="D60" s="144"/>
      <c r="E60" s="144"/>
      <c r="F60" s="145"/>
      <c r="G60" s="145"/>
      <c r="H60" s="146"/>
      <c r="I60" s="146"/>
      <c r="J60" s="146"/>
    </row>
    <row r="61" spans="1:15" x14ac:dyDescent="0.2">
      <c r="A61" s="147"/>
      <c r="B61" s="147"/>
      <c r="C61" s="147"/>
      <c r="D61" s="147"/>
      <c r="E61" s="147"/>
      <c r="F61" s="148"/>
      <c r="G61" s="148"/>
    </row>
    <row r="62" spans="1:15" x14ac:dyDescent="0.2">
      <c r="A62" s="147"/>
      <c r="B62" s="147"/>
      <c r="C62" s="147"/>
      <c r="D62" s="147"/>
      <c r="E62" s="147"/>
      <c r="F62" s="148"/>
      <c r="G62" s="148"/>
    </row>
    <row r="63" spans="1:15" x14ac:dyDescent="0.2">
      <c r="A63" s="147"/>
      <c r="B63" s="147"/>
      <c r="C63" s="147"/>
      <c r="D63" s="147"/>
      <c r="E63" s="147"/>
      <c r="F63" s="148"/>
      <c r="G63" s="148"/>
    </row>
    <row r="64" spans="1:15" x14ac:dyDescent="0.2">
      <c r="A64" s="147"/>
      <c r="B64" s="147"/>
      <c r="C64" s="147"/>
      <c r="D64" s="147"/>
      <c r="E64" s="147"/>
      <c r="F64" s="148"/>
      <c r="G64" s="148"/>
    </row>
    <row r="65" spans="1:7" x14ac:dyDescent="0.2">
      <c r="A65" s="147"/>
      <c r="B65" s="147"/>
      <c r="C65" s="147"/>
      <c r="D65" s="147"/>
      <c r="E65" s="147"/>
      <c r="F65" s="148"/>
      <c r="G65" s="148"/>
    </row>
    <row r="66" spans="1:7" x14ac:dyDescent="0.2">
      <c r="A66" s="147"/>
      <c r="B66" s="147"/>
      <c r="C66" s="147"/>
      <c r="D66" s="147"/>
      <c r="E66" s="147"/>
      <c r="F66" s="148"/>
      <c r="G66" s="148"/>
    </row>
    <row r="67" spans="1:7" x14ac:dyDescent="0.2">
      <c r="A67" s="147"/>
      <c r="B67" s="147"/>
      <c r="C67" s="147"/>
      <c r="D67" s="147"/>
      <c r="E67" s="147"/>
      <c r="F67" s="148"/>
      <c r="G67" s="148"/>
    </row>
    <row r="68" spans="1:7" x14ac:dyDescent="0.2">
      <c r="A68" s="147"/>
      <c r="B68" s="147"/>
      <c r="C68" s="147"/>
      <c r="D68" s="147"/>
      <c r="E68" s="147"/>
      <c r="F68" s="148"/>
      <c r="G68" s="148"/>
    </row>
    <row r="69" spans="1:7" x14ac:dyDescent="0.2">
      <c r="A69" s="147"/>
      <c r="B69" s="147"/>
      <c r="C69" s="147"/>
      <c r="D69" s="147"/>
      <c r="E69" s="147"/>
      <c r="F69" s="148"/>
      <c r="G69" s="148"/>
    </row>
    <row r="70" spans="1:7" x14ac:dyDescent="0.2">
      <c r="A70" s="147"/>
      <c r="B70" s="147"/>
      <c r="C70" s="147"/>
      <c r="D70" s="147"/>
      <c r="E70" s="147"/>
      <c r="F70" s="148"/>
      <c r="G70" s="148"/>
    </row>
    <row r="71" spans="1:7" x14ac:dyDescent="0.2">
      <c r="A71" s="147"/>
      <c r="B71" s="147"/>
      <c r="C71" s="147"/>
      <c r="D71" s="147"/>
      <c r="E71" s="147"/>
      <c r="F71" s="148"/>
      <c r="G71" s="148"/>
    </row>
    <row r="72" spans="1:7" x14ac:dyDescent="0.2">
      <c r="A72" s="147"/>
      <c r="B72" s="147"/>
      <c r="C72" s="147"/>
      <c r="D72" s="147"/>
      <c r="E72" s="147"/>
      <c r="F72" s="148"/>
      <c r="G72" s="148"/>
    </row>
    <row r="73" spans="1:7" x14ac:dyDescent="0.2">
      <c r="A73" s="147"/>
      <c r="B73" s="147"/>
      <c r="C73" s="147"/>
      <c r="D73" s="147"/>
      <c r="E73" s="147"/>
      <c r="F73" s="148"/>
      <c r="G73" s="148"/>
    </row>
    <row r="74" spans="1:7" x14ac:dyDescent="0.2">
      <c r="A74" s="147"/>
      <c r="B74" s="147"/>
      <c r="C74" s="147"/>
      <c r="D74" s="147"/>
      <c r="E74" s="147"/>
      <c r="F74" s="148"/>
      <c r="G74" s="148"/>
    </row>
    <row r="75" spans="1:7" x14ac:dyDescent="0.2">
      <c r="A75" s="147"/>
      <c r="B75" s="147"/>
      <c r="C75" s="147"/>
      <c r="D75" s="147"/>
      <c r="E75" s="147"/>
      <c r="F75" s="148"/>
      <c r="G75" s="148"/>
    </row>
    <row r="76" spans="1:7" x14ac:dyDescent="0.2">
      <c r="A76" s="147"/>
      <c r="B76" s="147"/>
      <c r="C76" s="147"/>
      <c r="D76" s="147"/>
      <c r="E76" s="147"/>
      <c r="F76" s="148"/>
      <c r="G76" s="148"/>
    </row>
    <row r="77" spans="1:7" x14ac:dyDescent="0.2">
      <c r="A77" s="147"/>
      <c r="B77" s="147"/>
      <c r="C77" s="147"/>
      <c r="D77" s="147"/>
      <c r="E77" s="147"/>
      <c r="F77" s="148"/>
      <c r="G77" s="148"/>
    </row>
    <row r="78" spans="1:7" x14ac:dyDescent="0.2">
      <c r="A78" s="147"/>
      <c r="B78" s="147"/>
      <c r="C78" s="147"/>
      <c r="D78" s="147"/>
      <c r="E78" s="147"/>
      <c r="F78" s="148"/>
      <c r="G78" s="148"/>
    </row>
    <row r="79" spans="1:7" x14ac:dyDescent="0.2">
      <c r="A79" s="147"/>
      <c r="B79" s="147"/>
      <c r="C79" s="147"/>
      <c r="D79" s="147"/>
      <c r="E79" s="147"/>
      <c r="F79" s="148"/>
      <c r="G79" s="148"/>
    </row>
    <row r="80" spans="1:7" x14ac:dyDescent="0.2">
      <c r="A80" s="147"/>
      <c r="B80" s="147"/>
      <c r="C80" s="147"/>
      <c r="D80" s="147"/>
      <c r="E80" s="147"/>
      <c r="F80" s="148"/>
      <c r="G80" s="148"/>
    </row>
    <row r="81" spans="1:7" x14ac:dyDescent="0.2">
      <c r="A81" s="147"/>
      <c r="B81" s="147"/>
      <c r="C81" s="147"/>
      <c r="D81" s="147"/>
      <c r="E81" s="147"/>
      <c r="F81" s="148"/>
      <c r="G81" s="148"/>
    </row>
    <row r="82" spans="1:7" x14ac:dyDescent="0.2">
      <c r="A82" s="147"/>
      <c r="B82" s="147"/>
      <c r="C82" s="147"/>
      <c r="D82" s="147"/>
      <c r="E82" s="147"/>
      <c r="F82" s="148"/>
      <c r="G82" s="148"/>
    </row>
    <row r="83" spans="1:7" x14ac:dyDescent="0.2">
      <c r="A83" s="147"/>
      <c r="B83" s="147"/>
      <c r="C83" s="147"/>
      <c r="D83" s="147"/>
      <c r="E83" s="147"/>
      <c r="F83" s="148"/>
      <c r="G83" s="148"/>
    </row>
    <row r="84" spans="1:7" x14ac:dyDescent="0.2">
      <c r="A84" s="147"/>
      <c r="B84" s="147"/>
      <c r="C84" s="147"/>
      <c r="D84" s="147"/>
      <c r="E84" s="147"/>
      <c r="F84" s="148"/>
      <c r="G84" s="148"/>
    </row>
    <row r="85" spans="1:7" x14ac:dyDescent="0.2">
      <c r="A85" s="147"/>
      <c r="B85" s="147"/>
      <c r="C85" s="147"/>
      <c r="D85" s="147"/>
      <c r="E85" s="147"/>
      <c r="F85" s="148"/>
      <c r="G85" s="148"/>
    </row>
    <row r="86" spans="1:7" x14ac:dyDescent="0.2">
      <c r="A86" s="147"/>
      <c r="B86" s="147"/>
      <c r="C86" s="147"/>
      <c r="D86" s="147"/>
      <c r="E86" s="147"/>
      <c r="F86" s="148"/>
      <c r="G86" s="148"/>
    </row>
    <row r="87" spans="1:7" x14ac:dyDescent="0.2">
      <c r="A87" s="147"/>
      <c r="B87" s="147"/>
      <c r="C87" s="147"/>
      <c r="D87" s="147"/>
      <c r="E87" s="147"/>
      <c r="F87" s="148"/>
      <c r="G87" s="148"/>
    </row>
    <row r="88" spans="1:7" x14ac:dyDescent="0.2">
      <c r="A88" s="147"/>
      <c r="B88" s="147"/>
      <c r="C88" s="147"/>
      <c r="D88" s="147"/>
      <c r="E88" s="147"/>
      <c r="F88" s="148"/>
      <c r="G88" s="148"/>
    </row>
    <row r="89" spans="1:7" x14ac:dyDescent="0.2">
      <c r="A89" s="147"/>
      <c r="B89" s="147"/>
      <c r="C89" s="147"/>
      <c r="D89" s="147"/>
      <c r="E89" s="147"/>
      <c r="F89" s="148"/>
      <c r="G89" s="148"/>
    </row>
    <row r="90" spans="1:7" x14ac:dyDescent="0.2">
      <c r="A90" s="147"/>
      <c r="B90" s="147"/>
      <c r="C90" s="147"/>
      <c r="D90" s="147"/>
      <c r="E90" s="147"/>
      <c r="F90" s="148"/>
      <c r="G90" s="148"/>
    </row>
    <row r="91" spans="1:7" x14ac:dyDescent="0.2">
      <c r="A91" s="147"/>
      <c r="B91" s="147"/>
      <c r="C91" s="147"/>
      <c r="D91" s="147"/>
      <c r="E91" s="147"/>
      <c r="F91" s="148"/>
      <c r="G91" s="148"/>
    </row>
    <row r="92" spans="1:7" x14ac:dyDescent="0.2">
      <c r="A92" s="147"/>
      <c r="B92" s="147"/>
      <c r="C92" s="147"/>
      <c r="D92" s="147"/>
      <c r="E92" s="147"/>
      <c r="F92" s="148"/>
      <c r="G92" s="148"/>
    </row>
    <row r="93" spans="1:7" x14ac:dyDescent="0.2">
      <c r="A93" s="147"/>
      <c r="B93" s="147"/>
      <c r="C93" s="147"/>
      <c r="D93" s="147"/>
      <c r="E93" s="147"/>
      <c r="F93" s="148"/>
      <c r="G93" s="148"/>
    </row>
    <row r="94" spans="1:7" x14ac:dyDescent="0.2">
      <c r="A94" s="147"/>
      <c r="B94" s="147"/>
      <c r="C94" s="147"/>
      <c r="D94" s="147"/>
      <c r="E94" s="147"/>
      <c r="F94" s="148"/>
      <c r="G94" s="148"/>
    </row>
    <row r="95" spans="1:7" x14ac:dyDescent="0.2">
      <c r="A95" s="147"/>
      <c r="B95" s="147"/>
      <c r="C95" s="147"/>
      <c r="D95" s="147"/>
      <c r="E95" s="147"/>
      <c r="F95" s="148"/>
      <c r="G95" s="148"/>
    </row>
    <row r="96" spans="1:7" x14ac:dyDescent="0.2">
      <c r="A96" s="147"/>
      <c r="B96" s="147"/>
      <c r="C96" s="147"/>
      <c r="D96" s="147"/>
      <c r="E96" s="147"/>
      <c r="F96" s="148"/>
      <c r="G96" s="148"/>
    </row>
    <row r="97" spans="1:7" x14ac:dyDescent="0.2">
      <c r="A97" s="147"/>
      <c r="B97" s="147"/>
      <c r="C97" s="147"/>
      <c r="D97" s="147"/>
      <c r="E97" s="147"/>
      <c r="F97" s="148"/>
      <c r="G97" s="148"/>
    </row>
    <row r="98" spans="1:7" x14ac:dyDescent="0.2">
      <c r="A98" s="147"/>
      <c r="B98" s="147"/>
      <c r="C98" s="147"/>
      <c r="D98" s="147"/>
      <c r="E98" s="147"/>
      <c r="F98" s="148"/>
      <c r="G98" s="148"/>
    </row>
    <row r="99" spans="1:7" x14ac:dyDescent="0.2">
      <c r="A99" s="147"/>
      <c r="B99" s="147"/>
      <c r="C99" s="147"/>
      <c r="D99" s="147"/>
      <c r="E99" s="147"/>
      <c r="F99" s="148"/>
      <c r="G99" s="148"/>
    </row>
    <row r="100" spans="1:7" x14ac:dyDescent="0.2">
      <c r="A100" s="147"/>
      <c r="B100" s="147"/>
      <c r="C100" s="147"/>
      <c r="D100" s="147"/>
      <c r="E100" s="147"/>
      <c r="F100" s="148"/>
      <c r="G100" s="148"/>
    </row>
    <row r="101" spans="1:7" x14ac:dyDescent="0.2">
      <c r="A101" s="147"/>
      <c r="B101" s="147"/>
      <c r="C101" s="147"/>
      <c r="D101" s="147"/>
      <c r="E101" s="147"/>
      <c r="F101" s="148"/>
      <c r="G101" s="148"/>
    </row>
    <row r="102" spans="1:7" x14ac:dyDescent="0.2">
      <c r="A102" s="147"/>
      <c r="B102" s="147"/>
      <c r="C102" s="147"/>
      <c r="D102" s="147"/>
      <c r="E102" s="147"/>
      <c r="F102" s="148"/>
      <c r="G102" s="148"/>
    </row>
    <row r="103" spans="1:7" x14ac:dyDescent="0.2">
      <c r="A103" s="147"/>
      <c r="B103" s="147"/>
      <c r="C103" s="147"/>
      <c r="D103" s="147"/>
      <c r="E103" s="147"/>
      <c r="F103" s="148"/>
      <c r="G103" s="148"/>
    </row>
    <row r="104" spans="1:7" x14ac:dyDescent="0.2">
      <c r="A104" s="147"/>
      <c r="B104" s="147"/>
      <c r="C104" s="147"/>
      <c r="D104" s="147"/>
      <c r="E104" s="147"/>
      <c r="F104" s="148"/>
      <c r="G104" s="148"/>
    </row>
    <row r="105" spans="1:7" x14ac:dyDescent="0.2">
      <c r="A105" s="147"/>
      <c r="B105" s="147"/>
      <c r="C105" s="147"/>
      <c r="D105" s="147"/>
      <c r="E105" s="147"/>
      <c r="F105" s="148"/>
      <c r="G105" s="148"/>
    </row>
    <row r="106" spans="1:7" x14ac:dyDescent="0.2">
      <c r="A106" s="147"/>
      <c r="B106" s="147"/>
      <c r="C106" s="147"/>
      <c r="D106" s="147"/>
      <c r="E106" s="147"/>
      <c r="F106" s="148"/>
      <c r="G106" s="148"/>
    </row>
    <row r="107" spans="1:7" x14ac:dyDescent="0.2">
      <c r="A107" s="147"/>
      <c r="B107" s="147"/>
      <c r="C107" s="147"/>
      <c r="D107" s="147"/>
      <c r="E107" s="147"/>
      <c r="F107" s="148"/>
      <c r="G107" s="148"/>
    </row>
    <row r="108" spans="1:7" x14ac:dyDescent="0.2">
      <c r="A108" s="147"/>
      <c r="B108" s="147"/>
      <c r="C108" s="147"/>
      <c r="D108" s="147"/>
      <c r="E108" s="147"/>
      <c r="F108" s="148"/>
      <c r="G108" s="148"/>
    </row>
    <row r="109" spans="1:7" x14ac:dyDescent="0.2">
      <c r="A109" s="147"/>
      <c r="B109" s="147"/>
      <c r="C109" s="147"/>
      <c r="D109" s="147"/>
      <c r="E109" s="147"/>
      <c r="F109" s="148"/>
      <c r="G109" s="148"/>
    </row>
    <row r="110" spans="1:7" x14ac:dyDescent="0.2">
      <c r="A110" s="147"/>
      <c r="B110" s="147"/>
      <c r="C110" s="147"/>
      <c r="D110" s="147"/>
      <c r="E110" s="147"/>
      <c r="F110" s="148"/>
      <c r="G110" s="148"/>
    </row>
    <row r="111" spans="1:7" x14ac:dyDescent="0.2">
      <c r="A111" s="147"/>
      <c r="B111" s="147"/>
      <c r="C111" s="147"/>
      <c r="D111" s="147"/>
      <c r="E111" s="147"/>
      <c r="F111" s="148"/>
      <c r="G111" s="148"/>
    </row>
    <row r="112" spans="1:7" x14ac:dyDescent="0.2">
      <c r="A112" s="147"/>
      <c r="B112" s="147"/>
      <c r="C112" s="147"/>
      <c r="D112" s="147"/>
      <c r="E112" s="147"/>
      <c r="F112" s="148"/>
      <c r="G112" s="148"/>
    </row>
    <row r="113" spans="1:7" x14ac:dyDescent="0.2">
      <c r="A113" s="147"/>
      <c r="B113" s="147"/>
      <c r="C113" s="147"/>
      <c r="D113" s="147"/>
      <c r="E113" s="147"/>
      <c r="F113" s="148"/>
      <c r="G113" s="148"/>
    </row>
    <row r="114" spans="1:7" x14ac:dyDescent="0.2">
      <c r="A114" s="147"/>
      <c r="B114" s="147"/>
      <c r="C114" s="147"/>
      <c r="D114" s="147"/>
      <c r="E114" s="147"/>
      <c r="F114" s="148"/>
      <c r="G114" s="148"/>
    </row>
    <row r="115" spans="1:7" x14ac:dyDescent="0.2">
      <c r="A115" s="147"/>
      <c r="B115" s="147"/>
      <c r="C115" s="147"/>
      <c r="D115" s="147"/>
      <c r="E115" s="147"/>
      <c r="F115" s="148"/>
      <c r="G115" s="148"/>
    </row>
    <row r="116" spans="1:7" x14ac:dyDescent="0.2">
      <c r="A116" s="147"/>
      <c r="B116" s="147"/>
      <c r="C116" s="147"/>
      <c r="D116" s="147"/>
      <c r="E116" s="147"/>
      <c r="F116" s="148"/>
      <c r="G116" s="148"/>
    </row>
    <row r="117" spans="1:7" x14ac:dyDescent="0.2">
      <c r="A117" s="147"/>
      <c r="B117" s="147"/>
      <c r="C117" s="147"/>
      <c r="D117" s="147"/>
      <c r="E117" s="147"/>
      <c r="F117" s="148"/>
      <c r="G117" s="148"/>
    </row>
    <row r="118" spans="1:7" x14ac:dyDescent="0.2">
      <c r="A118" s="147"/>
      <c r="B118" s="147"/>
      <c r="C118" s="147"/>
      <c r="D118" s="147"/>
      <c r="E118" s="147"/>
      <c r="F118" s="148"/>
      <c r="G118" s="148"/>
    </row>
    <row r="119" spans="1:7" x14ac:dyDescent="0.2">
      <c r="A119" s="147"/>
      <c r="B119" s="147"/>
      <c r="C119" s="147"/>
      <c r="D119" s="147"/>
      <c r="E119" s="147"/>
      <c r="F119" s="148"/>
      <c r="G119" s="148"/>
    </row>
    <row r="120" spans="1:7" x14ac:dyDescent="0.2">
      <c r="A120" s="147"/>
      <c r="B120" s="147"/>
      <c r="C120" s="147"/>
      <c r="D120" s="147"/>
      <c r="E120" s="147"/>
      <c r="F120" s="148"/>
      <c r="G120" s="148"/>
    </row>
    <row r="121" spans="1:7" x14ac:dyDescent="0.2">
      <c r="A121" s="147"/>
      <c r="B121" s="147"/>
      <c r="C121" s="147"/>
      <c r="D121" s="147"/>
      <c r="E121" s="147"/>
      <c r="F121" s="148"/>
      <c r="G121" s="148"/>
    </row>
    <row r="122" spans="1:7" x14ac:dyDescent="0.2">
      <c r="A122" s="147"/>
      <c r="B122" s="147"/>
      <c r="C122" s="147"/>
      <c r="D122" s="147"/>
      <c r="E122" s="147"/>
      <c r="F122" s="148"/>
      <c r="G122" s="148"/>
    </row>
    <row r="123" spans="1:7" x14ac:dyDescent="0.2">
      <c r="A123" s="147"/>
      <c r="B123" s="147"/>
      <c r="C123" s="147"/>
      <c r="D123" s="147"/>
      <c r="E123" s="147"/>
      <c r="F123" s="148"/>
      <c r="G123" s="148"/>
    </row>
    <row r="124" spans="1:7" x14ac:dyDescent="0.2">
      <c r="A124" s="147"/>
      <c r="B124" s="147"/>
      <c r="C124" s="147"/>
      <c r="D124" s="147"/>
      <c r="E124" s="147"/>
      <c r="F124" s="148"/>
      <c r="G124" s="148"/>
    </row>
    <row r="125" spans="1:7" x14ac:dyDescent="0.2">
      <c r="A125" s="147"/>
      <c r="B125" s="147"/>
      <c r="C125" s="147"/>
      <c r="D125" s="147"/>
      <c r="E125" s="147"/>
      <c r="F125" s="148"/>
      <c r="G125" s="148"/>
    </row>
    <row r="126" spans="1:7" x14ac:dyDescent="0.2">
      <c r="A126" s="147"/>
      <c r="B126" s="147"/>
      <c r="C126" s="147"/>
      <c r="D126" s="147"/>
      <c r="E126" s="147"/>
      <c r="F126" s="148"/>
      <c r="G126" s="148"/>
    </row>
    <row r="127" spans="1:7" x14ac:dyDescent="0.2">
      <c r="A127" s="147"/>
      <c r="B127" s="147"/>
      <c r="C127" s="147"/>
      <c r="D127" s="147"/>
      <c r="E127" s="147"/>
      <c r="F127" s="148"/>
      <c r="G127" s="148"/>
    </row>
    <row r="128" spans="1:7" x14ac:dyDescent="0.2">
      <c r="A128" s="147"/>
      <c r="B128" s="147"/>
      <c r="C128" s="147"/>
      <c r="D128" s="147"/>
      <c r="E128" s="147"/>
      <c r="F128" s="148"/>
      <c r="G128" s="148"/>
    </row>
    <row r="129" spans="1:7" x14ac:dyDescent="0.2">
      <c r="A129" s="147"/>
      <c r="B129" s="147"/>
      <c r="C129" s="147"/>
      <c r="D129" s="147"/>
      <c r="E129" s="147"/>
      <c r="F129" s="148"/>
      <c r="G129" s="148"/>
    </row>
    <row r="130" spans="1:7" x14ac:dyDescent="0.2">
      <c r="A130" s="147"/>
      <c r="B130" s="147"/>
      <c r="C130" s="147"/>
      <c r="D130" s="147"/>
      <c r="E130" s="147"/>
      <c r="F130" s="148"/>
      <c r="G130" s="148"/>
    </row>
    <row r="131" spans="1:7" x14ac:dyDescent="0.2">
      <c r="A131" s="147"/>
      <c r="B131" s="147"/>
      <c r="C131" s="147"/>
      <c r="D131" s="147"/>
      <c r="E131" s="147"/>
      <c r="F131" s="148"/>
      <c r="G131" s="148"/>
    </row>
    <row r="132" spans="1:7" x14ac:dyDescent="0.2">
      <c r="A132" s="147"/>
      <c r="B132" s="147"/>
      <c r="C132" s="147"/>
      <c r="D132" s="147"/>
      <c r="E132" s="147"/>
      <c r="F132" s="148"/>
      <c r="G132" s="148"/>
    </row>
    <row r="133" spans="1:7" x14ac:dyDescent="0.2">
      <c r="A133" s="147"/>
      <c r="B133" s="147"/>
      <c r="C133" s="147"/>
      <c r="D133" s="147"/>
      <c r="E133" s="147"/>
      <c r="F133" s="148"/>
      <c r="G133" s="148"/>
    </row>
    <row r="134" spans="1:7" x14ac:dyDescent="0.2">
      <c r="A134" s="147"/>
      <c r="B134" s="147"/>
      <c r="C134" s="147"/>
      <c r="D134" s="147"/>
      <c r="E134" s="147"/>
      <c r="F134" s="148"/>
      <c r="G134" s="148"/>
    </row>
    <row r="135" spans="1:7" x14ac:dyDescent="0.2">
      <c r="A135" s="147"/>
      <c r="B135" s="147"/>
      <c r="C135" s="147"/>
      <c r="D135" s="147"/>
      <c r="E135" s="147"/>
      <c r="F135" s="148"/>
      <c r="G135" s="148"/>
    </row>
    <row r="136" spans="1:7" x14ac:dyDescent="0.2">
      <c r="A136" s="147"/>
      <c r="B136" s="147"/>
      <c r="C136" s="147"/>
      <c r="D136" s="147"/>
      <c r="E136" s="147"/>
      <c r="F136" s="148"/>
      <c r="G136" s="148"/>
    </row>
    <row r="137" spans="1:7" x14ac:dyDescent="0.2">
      <c r="A137" s="147"/>
      <c r="B137" s="147"/>
      <c r="C137" s="147"/>
      <c r="D137" s="147"/>
      <c r="E137" s="147"/>
      <c r="F137" s="148"/>
      <c r="G137" s="148"/>
    </row>
    <row r="138" spans="1:7" x14ac:dyDescent="0.2">
      <c r="A138" s="147"/>
      <c r="B138" s="147"/>
      <c r="C138" s="147"/>
      <c r="D138" s="147"/>
      <c r="E138" s="147"/>
      <c r="F138" s="148"/>
      <c r="G138" s="148"/>
    </row>
    <row r="139" spans="1:7" x14ac:dyDescent="0.2">
      <c r="A139" s="147"/>
      <c r="B139" s="147"/>
      <c r="C139" s="147"/>
      <c r="D139" s="147"/>
      <c r="E139" s="147"/>
      <c r="F139" s="148"/>
      <c r="G139" s="148"/>
    </row>
    <row r="140" spans="1:7" x14ac:dyDescent="0.2">
      <c r="A140" s="147"/>
      <c r="B140" s="147"/>
      <c r="C140" s="147"/>
      <c r="D140" s="147"/>
      <c r="E140" s="147"/>
      <c r="F140" s="148"/>
      <c r="G140" s="148"/>
    </row>
    <row r="141" spans="1:7" x14ac:dyDescent="0.2">
      <c r="A141" s="147"/>
      <c r="B141" s="147"/>
      <c r="C141" s="147"/>
      <c r="D141" s="147"/>
      <c r="E141" s="147"/>
      <c r="F141" s="148"/>
      <c r="G141" s="148"/>
    </row>
    <row r="142" spans="1:7" x14ac:dyDescent="0.2">
      <c r="A142" s="147"/>
      <c r="B142" s="147"/>
      <c r="C142" s="147"/>
      <c r="D142" s="147"/>
      <c r="E142" s="147"/>
      <c r="F142" s="148"/>
      <c r="G142" s="148"/>
    </row>
    <row r="143" spans="1:7" x14ac:dyDescent="0.2">
      <c r="A143" s="147"/>
      <c r="B143" s="147"/>
      <c r="C143" s="147"/>
      <c r="D143" s="147"/>
      <c r="E143" s="147"/>
      <c r="F143" s="148"/>
      <c r="G143" s="148"/>
    </row>
    <row r="144" spans="1:7" x14ac:dyDescent="0.2">
      <c r="A144" s="147"/>
      <c r="B144" s="147"/>
      <c r="C144" s="147"/>
      <c r="D144" s="147"/>
      <c r="E144" s="147"/>
      <c r="F144" s="148"/>
      <c r="G144" s="148"/>
    </row>
    <row r="145" spans="1:7" x14ac:dyDescent="0.2">
      <c r="A145" s="147"/>
      <c r="B145" s="147"/>
      <c r="C145" s="147"/>
      <c r="D145" s="147"/>
      <c r="E145" s="147"/>
      <c r="F145" s="148"/>
      <c r="G145" s="148"/>
    </row>
    <row r="146" spans="1:7" x14ac:dyDescent="0.2">
      <c r="A146" s="147"/>
      <c r="B146" s="147"/>
      <c r="C146" s="147"/>
      <c r="D146" s="147"/>
      <c r="E146" s="147"/>
      <c r="F146" s="148"/>
      <c r="G146" s="148"/>
    </row>
    <row r="147" spans="1:7" x14ac:dyDescent="0.2">
      <c r="A147" s="147"/>
      <c r="B147" s="147"/>
      <c r="C147" s="147"/>
      <c r="D147" s="147"/>
      <c r="E147" s="147"/>
      <c r="F147" s="148"/>
      <c r="G147" s="148"/>
    </row>
    <row r="148" spans="1:7" x14ac:dyDescent="0.2">
      <c r="A148" s="147"/>
      <c r="B148" s="147"/>
      <c r="C148" s="147"/>
      <c r="D148" s="147"/>
      <c r="E148" s="147"/>
      <c r="F148" s="148"/>
      <c r="G148" s="148"/>
    </row>
    <row r="149" spans="1:7" x14ac:dyDescent="0.2">
      <c r="A149" s="147"/>
      <c r="B149" s="147"/>
      <c r="C149" s="147"/>
      <c r="D149" s="147"/>
      <c r="E149" s="147"/>
      <c r="F149" s="148"/>
      <c r="G149" s="148"/>
    </row>
    <row r="150" spans="1:7" x14ac:dyDescent="0.2">
      <c r="A150" s="147"/>
      <c r="B150" s="147"/>
      <c r="C150" s="147"/>
      <c r="D150" s="147"/>
      <c r="E150" s="147"/>
      <c r="F150" s="148"/>
      <c r="G150" s="148"/>
    </row>
    <row r="151" spans="1:7" x14ac:dyDescent="0.2">
      <c r="A151" s="147"/>
      <c r="B151" s="147"/>
      <c r="C151" s="147"/>
      <c r="D151" s="147"/>
      <c r="E151" s="147"/>
      <c r="F151" s="148"/>
      <c r="G151" s="148"/>
    </row>
    <row r="152" spans="1:7" x14ac:dyDescent="0.2">
      <c r="A152" s="147"/>
      <c r="B152" s="147"/>
      <c r="C152" s="147"/>
      <c r="D152" s="147"/>
      <c r="E152" s="147"/>
      <c r="F152" s="148"/>
      <c r="G152" s="148"/>
    </row>
    <row r="153" spans="1:7" x14ac:dyDescent="0.2">
      <c r="A153" s="147"/>
      <c r="B153" s="147"/>
      <c r="C153" s="147"/>
      <c r="D153" s="147"/>
      <c r="E153" s="147"/>
      <c r="F153" s="148"/>
      <c r="G153" s="148"/>
    </row>
    <row r="154" spans="1:7" x14ac:dyDescent="0.2">
      <c r="A154" s="147"/>
      <c r="B154" s="147"/>
      <c r="C154" s="147"/>
      <c r="D154" s="147"/>
      <c r="E154" s="147"/>
      <c r="F154" s="148"/>
      <c r="G154" s="148"/>
    </row>
    <row r="155" spans="1:7" x14ac:dyDescent="0.2">
      <c r="A155" s="147"/>
      <c r="B155" s="147"/>
      <c r="C155" s="147"/>
      <c r="D155" s="147"/>
      <c r="E155" s="147"/>
      <c r="F155" s="148"/>
      <c r="G155" s="148"/>
    </row>
    <row r="156" spans="1:7" x14ac:dyDescent="0.2">
      <c r="A156" s="147"/>
      <c r="B156" s="147"/>
      <c r="C156" s="147"/>
      <c r="D156" s="147"/>
      <c r="E156" s="147"/>
      <c r="F156" s="148"/>
      <c r="G156" s="148"/>
    </row>
    <row r="157" spans="1:7" x14ac:dyDescent="0.2">
      <c r="A157" s="147"/>
      <c r="B157" s="147"/>
      <c r="C157" s="147"/>
      <c r="D157" s="147"/>
      <c r="E157" s="147"/>
      <c r="F157" s="148"/>
      <c r="G157" s="148"/>
    </row>
    <row r="158" spans="1:7" x14ac:dyDescent="0.2">
      <c r="A158" s="147"/>
      <c r="B158" s="147"/>
      <c r="C158" s="147"/>
      <c r="D158" s="147"/>
      <c r="E158" s="147"/>
      <c r="F158" s="148"/>
      <c r="G158" s="148"/>
    </row>
    <row r="159" spans="1:7" x14ac:dyDescent="0.2">
      <c r="A159" s="147"/>
      <c r="B159" s="147"/>
      <c r="C159" s="147"/>
      <c r="D159" s="147"/>
      <c r="E159" s="147"/>
      <c r="F159" s="148"/>
      <c r="G159" s="148"/>
    </row>
    <row r="160" spans="1:7" x14ac:dyDescent="0.2">
      <c r="A160" s="147"/>
      <c r="B160" s="147"/>
      <c r="C160" s="147"/>
      <c r="D160" s="147"/>
      <c r="E160" s="147"/>
      <c r="F160" s="148"/>
      <c r="G160" s="148"/>
    </row>
    <row r="161" spans="1:7" x14ac:dyDescent="0.2">
      <c r="A161" s="147"/>
      <c r="B161" s="147"/>
      <c r="C161" s="147"/>
      <c r="D161" s="147"/>
      <c r="E161" s="147"/>
      <c r="F161" s="148"/>
      <c r="G161" s="148"/>
    </row>
    <row r="162" spans="1:7" x14ac:dyDescent="0.2">
      <c r="A162" s="147"/>
      <c r="B162" s="147"/>
      <c r="C162" s="147"/>
      <c r="D162" s="147"/>
      <c r="E162" s="147"/>
      <c r="F162" s="148"/>
      <c r="G162" s="148"/>
    </row>
    <row r="163" spans="1:7" x14ac:dyDescent="0.2">
      <c r="A163" s="147"/>
      <c r="B163" s="147"/>
      <c r="C163" s="147"/>
      <c r="D163" s="147"/>
      <c r="E163" s="147"/>
      <c r="F163" s="148"/>
      <c r="G163" s="148"/>
    </row>
    <row r="164" spans="1:7" x14ac:dyDescent="0.2">
      <c r="A164" s="147"/>
      <c r="B164" s="147"/>
      <c r="C164" s="147"/>
      <c r="D164" s="147"/>
      <c r="E164" s="147"/>
      <c r="F164" s="148"/>
      <c r="G164" s="148"/>
    </row>
    <row r="165" spans="1:7" x14ac:dyDescent="0.2">
      <c r="A165" s="147"/>
      <c r="B165" s="147"/>
      <c r="C165" s="147"/>
      <c r="D165" s="147"/>
      <c r="E165" s="147"/>
      <c r="F165" s="148"/>
      <c r="G165" s="148"/>
    </row>
    <row r="166" spans="1:7" x14ac:dyDescent="0.2">
      <c r="A166" s="147"/>
      <c r="B166" s="147"/>
      <c r="C166" s="147"/>
      <c r="D166" s="147"/>
      <c r="E166" s="147"/>
      <c r="F166" s="148"/>
      <c r="G166" s="148"/>
    </row>
    <row r="167" spans="1:7" x14ac:dyDescent="0.2">
      <c r="A167" s="147"/>
      <c r="B167" s="147"/>
      <c r="C167" s="147"/>
      <c r="D167" s="147"/>
      <c r="E167" s="147"/>
      <c r="F167" s="148"/>
      <c r="G167" s="148"/>
    </row>
    <row r="168" spans="1:7" x14ac:dyDescent="0.2">
      <c r="A168" s="147"/>
      <c r="B168" s="147"/>
      <c r="C168" s="147"/>
      <c r="D168" s="147"/>
      <c r="E168" s="147"/>
      <c r="F168" s="148"/>
      <c r="G168" s="148"/>
    </row>
    <row r="169" spans="1:7" x14ac:dyDescent="0.2">
      <c r="A169" s="147"/>
      <c r="B169" s="147"/>
      <c r="C169" s="147"/>
      <c r="D169" s="147"/>
      <c r="E169" s="147"/>
      <c r="F169" s="148"/>
      <c r="G169" s="148"/>
    </row>
    <row r="170" spans="1:7" x14ac:dyDescent="0.2">
      <c r="A170" s="147"/>
      <c r="B170" s="147"/>
      <c r="C170" s="147"/>
      <c r="D170" s="147"/>
      <c r="E170" s="147"/>
      <c r="F170" s="148"/>
      <c r="G170" s="148"/>
    </row>
    <row r="171" spans="1:7" x14ac:dyDescent="0.2">
      <c r="A171" s="147"/>
      <c r="B171" s="147"/>
      <c r="C171" s="147"/>
      <c r="D171" s="147"/>
      <c r="E171" s="147"/>
      <c r="F171" s="148"/>
      <c r="G171" s="148"/>
    </row>
    <row r="172" spans="1:7" x14ac:dyDescent="0.2">
      <c r="A172" s="147"/>
      <c r="B172" s="147"/>
      <c r="C172" s="147"/>
      <c r="D172" s="147"/>
      <c r="E172" s="147"/>
      <c r="F172" s="148"/>
      <c r="G172" s="148"/>
    </row>
    <row r="173" spans="1:7" x14ac:dyDescent="0.2">
      <c r="A173" s="147"/>
      <c r="B173" s="147"/>
      <c r="C173" s="147"/>
      <c r="D173" s="147"/>
      <c r="E173" s="147"/>
      <c r="F173" s="148"/>
      <c r="G173" s="148"/>
    </row>
    <row r="174" spans="1:7" x14ac:dyDescent="0.2">
      <c r="A174" s="147"/>
      <c r="B174" s="147"/>
      <c r="C174" s="147"/>
      <c r="D174" s="147"/>
      <c r="E174" s="147"/>
      <c r="F174" s="148"/>
      <c r="G174" s="148"/>
    </row>
    <row r="175" spans="1:7" x14ac:dyDescent="0.2">
      <c r="A175" s="147"/>
      <c r="B175" s="147"/>
      <c r="C175" s="147"/>
      <c r="D175" s="147"/>
      <c r="E175" s="147"/>
      <c r="F175" s="148"/>
      <c r="G175" s="148"/>
    </row>
    <row r="176" spans="1:7" x14ac:dyDescent="0.2">
      <c r="A176" s="147"/>
      <c r="B176" s="147"/>
      <c r="C176" s="147"/>
      <c r="D176" s="147"/>
      <c r="E176" s="147"/>
      <c r="F176" s="148"/>
      <c r="G176" s="148"/>
    </row>
    <row r="177" spans="1:7" x14ac:dyDescent="0.2">
      <c r="A177" s="147"/>
      <c r="B177" s="147"/>
      <c r="C177" s="147"/>
      <c r="D177" s="147"/>
      <c r="E177" s="147"/>
      <c r="F177" s="148"/>
      <c r="G177" s="148"/>
    </row>
    <row r="178" spans="1:7" x14ac:dyDescent="0.2">
      <c r="A178" s="147"/>
      <c r="B178" s="147"/>
      <c r="C178" s="147"/>
      <c r="D178" s="147"/>
      <c r="E178" s="147"/>
      <c r="F178" s="148"/>
      <c r="G178" s="148"/>
    </row>
    <row r="179" spans="1:7" x14ac:dyDescent="0.2">
      <c r="A179" s="147"/>
      <c r="B179" s="147"/>
      <c r="C179" s="147"/>
      <c r="D179" s="147"/>
      <c r="E179" s="147"/>
      <c r="F179" s="148"/>
      <c r="G179" s="148"/>
    </row>
    <row r="180" spans="1:7" x14ac:dyDescent="0.2">
      <c r="A180" s="147"/>
      <c r="B180" s="147"/>
      <c r="C180" s="147"/>
      <c r="D180" s="147"/>
      <c r="E180" s="147"/>
      <c r="F180" s="148"/>
      <c r="G180" s="148"/>
    </row>
    <row r="181" spans="1:7" x14ac:dyDescent="0.2">
      <c r="A181" s="147"/>
      <c r="B181" s="147"/>
      <c r="C181" s="147"/>
      <c r="D181" s="147"/>
      <c r="E181" s="147"/>
      <c r="F181" s="148"/>
      <c r="G181" s="148"/>
    </row>
    <row r="182" spans="1:7" x14ac:dyDescent="0.2">
      <c r="A182" s="147"/>
      <c r="B182" s="147"/>
      <c r="C182" s="147"/>
      <c r="D182" s="147"/>
      <c r="E182" s="147"/>
      <c r="F182" s="148"/>
      <c r="G182" s="148"/>
    </row>
    <row r="183" spans="1:7" x14ac:dyDescent="0.2">
      <c r="A183" s="147"/>
      <c r="B183" s="147"/>
      <c r="C183" s="147"/>
      <c r="D183" s="147"/>
      <c r="E183" s="147"/>
      <c r="F183" s="148"/>
      <c r="G183" s="148"/>
    </row>
    <row r="184" spans="1:7" x14ac:dyDescent="0.2">
      <c r="A184" s="147"/>
      <c r="B184" s="147"/>
      <c r="C184" s="147"/>
      <c r="D184" s="147"/>
      <c r="E184" s="147"/>
      <c r="F184" s="148"/>
      <c r="G184" s="148"/>
    </row>
    <row r="185" spans="1:7" x14ac:dyDescent="0.2">
      <c r="A185" s="147"/>
      <c r="B185" s="147"/>
      <c r="C185" s="147"/>
      <c r="D185" s="147"/>
      <c r="E185" s="147"/>
      <c r="F185" s="148"/>
      <c r="G185" s="148"/>
    </row>
    <row r="186" spans="1:7" x14ac:dyDescent="0.2">
      <c r="A186" s="147"/>
      <c r="B186" s="147"/>
      <c r="C186" s="147"/>
      <c r="D186" s="147"/>
      <c r="E186" s="147"/>
      <c r="F186" s="148"/>
      <c r="G186" s="148"/>
    </row>
    <row r="187" spans="1:7" x14ac:dyDescent="0.2">
      <c r="A187" s="147"/>
      <c r="B187" s="147"/>
      <c r="C187" s="147"/>
      <c r="D187" s="147"/>
      <c r="E187" s="147"/>
      <c r="F187" s="148"/>
      <c r="G187" s="148"/>
    </row>
    <row r="188" spans="1:7" x14ac:dyDescent="0.2">
      <c r="A188" s="147"/>
      <c r="B188" s="147"/>
      <c r="C188" s="147"/>
      <c r="D188" s="147"/>
      <c r="E188" s="147"/>
      <c r="F188" s="148"/>
      <c r="G188" s="148"/>
    </row>
    <row r="189" spans="1:7" x14ac:dyDescent="0.2">
      <c r="A189" s="147"/>
      <c r="B189" s="147"/>
      <c r="C189" s="147"/>
      <c r="D189" s="147"/>
      <c r="E189" s="147"/>
      <c r="F189" s="148"/>
      <c r="G189" s="148"/>
    </row>
    <row r="190" spans="1:7" x14ac:dyDescent="0.2">
      <c r="A190" s="147"/>
      <c r="B190" s="147"/>
      <c r="C190" s="147"/>
      <c r="D190" s="147"/>
      <c r="E190" s="147"/>
      <c r="F190" s="148"/>
      <c r="G190" s="148"/>
    </row>
    <row r="191" spans="1:7" x14ac:dyDescent="0.2">
      <c r="A191" s="147"/>
      <c r="B191" s="147"/>
      <c r="C191" s="147"/>
      <c r="D191" s="147"/>
      <c r="E191" s="147"/>
      <c r="F191" s="148"/>
      <c r="G191" s="148"/>
    </row>
    <row r="192" spans="1:7" x14ac:dyDescent="0.2">
      <c r="A192" s="147"/>
      <c r="B192" s="147"/>
      <c r="C192" s="147"/>
      <c r="D192" s="147"/>
      <c r="E192" s="147"/>
      <c r="F192" s="148"/>
      <c r="G192" s="148"/>
    </row>
    <row r="193" spans="1:7" x14ac:dyDescent="0.2">
      <c r="A193" s="147"/>
      <c r="B193" s="147"/>
      <c r="C193" s="147"/>
      <c r="D193" s="147"/>
      <c r="E193" s="147"/>
      <c r="F193" s="148"/>
      <c r="G193" s="148"/>
    </row>
    <row r="194" spans="1:7" x14ac:dyDescent="0.2">
      <c r="A194" s="147"/>
      <c r="B194" s="147"/>
      <c r="C194" s="147"/>
      <c r="D194" s="147"/>
      <c r="E194" s="147"/>
      <c r="F194" s="148"/>
      <c r="G194" s="148"/>
    </row>
    <row r="195" spans="1:7" x14ac:dyDescent="0.2">
      <c r="A195" s="147"/>
      <c r="B195" s="147"/>
      <c r="C195" s="147"/>
      <c r="D195" s="147"/>
      <c r="E195" s="147"/>
      <c r="F195" s="148"/>
      <c r="G195" s="148"/>
    </row>
    <row r="196" spans="1:7" x14ac:dyDescent="0.2">
      <c r="A196" s="147"/>
      <c r="B196" s="147"/>
      <c r="C196" s="147"/>
      <c r="D196" s="147"/>
      <c r="E196" s="147"/>
      <c r="F196" s="148"/>
      <c r="G196" s="148"/>
    </row>
    <row r="197" spans="1:7" x14ac:dyDescent="0.2">
      <c r="A197" s="147"/>
      <c r="B197" s="147"/>
      <c r="C197" s="147"/>
      <c r="D197" s="147"/>
      <c r="E197" s="147"/>
      <c r="F197" s="148"/>
      <c r="G197" s="148"/>
    </row>
    <row r="198" spans="1:7" x14ac:dyDescent="0.2">
      <c r="A198" s="147"/>
      <c r="B198" s="147"/>
      <c r="C198" s="147"/>
      <c r="D198" s="147"/>
      <c r="E198" s="147"/>
      <c r="F198" s="148"/>
      <c r="G198" s="148"/>
    </row>
    <row r="199" spans="1:7" x14ac:dyDescent="0.2">
      <c r="A199" s="147"/>
      <c r="B199" s="147"/>
      <c r="C199" s="147"/>
      <c r="D199" s="147"/>
      <c r="E199" s="147"/>
      <c r="F199" s="148"/>
      <c r="G199" s="148"/>
    </row>
    <row r="200" spans="1:7" x14ac:dyDescent="0.2">
      <c r="A200" s="147"/>
      <c r="B200" s="147"/>
      <c r="C200" s="147"/>
      <c r="D200" s="147"/>
      <c r="E200" s="147"/>
      <c r="F200" s="148"/>
      <c r="G200" s="148"/>
    </row>
    <row r="201" spans="1:7" x14ac:dyDescent="0.2">
      <c r="A201" s="147"/>
      <c r="B201" s="147"/>
      <c r="C201" s="147"/>
      <c r="D201" s="147"/>
      <c r="E201" s="147"/>
      <c r="F201" s="148"/>
      <c r="G201" s="148"/>
    </row>
    <row r="202" spans="1:7" x14ac:dyDescent="0.2">
      <c r="A202" s="147"/>
      <c r="B202" s="147"/>
      <c r="C202" s="147"/>
      <c r="D202" s="147"/>
      <c r="E202" s="147"/>
      <c r="F202" s="148"/>
      <c r="G202" s="148"/>
    </row>
    <row r="203" spans="1:7" x14ac:dyDescent="0.2">
      <c r="A203" s="147"/>
      <c r="B203" s="147"/>
      <c r="C203" s="147"/>
      <c r="D203" s="147"/>
      <c r="E203" s="147"/>
      <c r="F203" s="148"/>
      <c r="G203" s="148"/>
    </row>
    <row r="204" spans="1:7" x14ac:dyDescent="0.2">
      <c r="A204" s="147"/>
      <c r="B204" s="147"/>
      <c r="C204" s="147"/>
      <c r="D204" s="147"/>
      <c r="E204" s="147"/>
      <c r="F204" s="148"/>
      <c r="G204" s="148"/>
    </row>
    <row r="205" spans="1:7" x14ac:dyDescent="0.2">
      <c r="A205" s="147"/>
      <c r="B205" s="147"/>
      <c r="C205" s="147"/>
      <c r="D205" s="147"/>
      <c r="E205" s="147"/>
      <c r="F205" s="148"/>
      <c r="G205" s="148"/>
    </row>
    <row r="206" spans="1:7" x14ac:dyDescent="0.2">
      <c r="A206" s="147"/>
      <c r="B206" s="147"/>
      <c r="C206" s="147"/>
      <c r="D206" s="147"/>
      <c r="E206" s="147"/>
      <c r="F206" s="148"/>
      <c r="G206" s="148"/>
    </row>
    <row r="207" spans="1:7" x14ac:dyDescent="0.2">
      <c r="A207" s="147"/>
      <c r="B207" s="147"/>
      <c r="C207" s="147"/>
      <c r="D207" s="147"/>
      <c r="E207" s="147"/>
      <c r="F207" s="148"/>
      <c r="G207" s="148"/>
    </row>
    <row r="208" spans="1:7" x14ac:dyDescent="0.2">
      <c r="A208" s="147"/>
      <c r="B208" s="147"/>
      <c r="C208" s="147"/>
      <c r="D208" s="147"/>
      <c r="E208" s="147"/>
      <c r="F208" s="148"/>
      <c r="G208" s="148"/>
    </row>
    <row r="209" spans="1:7" x14ac:dyDescent="0.2">
      <c r="A209" s="147"/>
      <c r="B209" s="147"/>
      <c r="C209" s="147"/>
      <c r="D209" s="147"/>
      <c r="E209" s="147"/>
      <c r="F209" s="148"/>
      <c r="G209" s="148"/>
    </row>
    <row r="210" spans="1:7" x14ac:dyDescent="0.2">
      <c r="A210" s="147"/>
      <c r="B210" s="147"/>
      <c r="C210" s="147"/>
      <c r="D210" s="147"/>
      <c r="E210" s="147"/>
      <c r="F210" s="148"/>
      <c r="G210" s="148"/>
    </row>
    <row r="211" spans="1:7" x14ac:dyDescent="0.2">
      <c r="A211" s="147"/>
      <c r="B211" s="147"/>
      <c r="C211" s="147"/>
      <c r="D211" s="147"/>
      <c r="E211" s="147"/>
      <c r="F211" s="148"/>
      <c r="G211" s="148"/>
    </row>
    <row r="212" spans="1:7" x14ac:dyDescent="0.2">
      <c r="A212" s="147"/>
      <c r="B212" s="147"/>
      <c r="C212" s="147"/>
      <c r="D212" s="147"/>
      <c r="E212" s="147"/>
      <c r="F212" s="148"/>
      <c r="G212" s="148"/>
    </row>
    <row r="213" spans="1:7" x14ac:dyDescent="0.2">
      <c r="A213" s="147"/>
      <c r="B213" s="147"/>
      <c r="C213" s="147"/>
      <c r="D213" s="147"/>
      <c r="E213" s="147"/>
      <c r="F213" s="148"/>
      <c r="G213" s="148"/>
    </row>
    <row r="214" spans="1:7" x14ac:dyDescent="0.2">
      <c r="A214" s="147"/>
      <c r="B214" s="147"/>
      <c r="C214" s="147"/>
      <c r="D214" s="147"/>
      <c r="E214" s="147"/>
      <c r="F214" s="148"/>
      <c r="G214" s="148"/>
    </row>
    <row r="215" spans="1:7" x14ac:dyDescent="0.2">
      <c r="A215" s="147"/>
      <c r="B215" s="147"/>
      <c r="C215" s="147"/>
      <c r="D215" s="147"/>
      <c r="E215" s="147"/>
      <c r="F215" s="148"/>
      <c r="G215" s="148"/>
    </row>
    <row r="216" spans="1:7" x14ac:dyDescent="0.2">
      <c r="A216" s="147"/>
      <c r="B216" s="147"/>
      <c r="C216" s="147"/>
      <c r="D216" s="147"/>
      <c r="E216" s="147"/>
      <c r="F216" s="148"/>
      <c r="G216" s="148"/>
    </row>
    <row r="217" spans="1:7" x14ac:dyDescent="0.2">
      <c r="A217" s="147"/>
      <c r="B217" s="147"/>
      <c r="C217" s="147"/>
      <c r="D217" s="147"/>
      <c r="E217" s="147"/>
      <c r="F217" s="148"/>
      <c r="G217" s="148"/>
    </row>
    <row r="218" spans="1:7" x14ac:dyDescent="0.2">
      <c r="A218" s="147"/>
      <c r="B218" s="147"/>
      <c r="C218" s="147"/>
      <c r="D218" s="147"/>
      <c r="E218" s="147"/>
      <c r="F218" s="148"/>
      <c r="G218" s="148"/>
    </row>
    <row r="219" spans="1:7" x14ac:dyDescent="0.2">
      <c r="A219" s="147"/>
      <c r="B219" s="147"/>
      <c r="C219" s="147"/>
      <c r="D219" s="147"/>
      <c r="E219" s="147"/>
      <c r="F219" s="148"/>
      <c r="G219" s="148"/>
    </row>
    <row r="220" spans="1:7" x14ac:dyDescent="0.2">
      <c r="A220" s="147"/>
      <c r="B220" s="147"/>
      <c r="C220" s="147"/>
      <c r="D220" s="147"/>
      <c r="E220" s="147"/>
      <c r="F220" s="148"/>
      <c r="G220" s="148"/>
    </row>
    <row r="221" spans="1:7" x14ac:dyDescent="0.2">
      <c r="A221" s="147"/>
      <c r="B221" s="147"/>
      <c r="C221" s="147"/>
      <c r="D221" s="147"/>
      <c r="E221" s="147"/>
      <c r="F221" s="148"/>
      <c r="G221" s="148"/>
    </row>
    <row r="222" spans="1:7" x14ac:dyDescent="0.2">
      <c r="A222" s="147"/>
      <c r="B222" s="147"/>
      <c r="C222" s="147"/>
      <c r="D222" s="147"/>
      <c r="E222" s="147"/>
      <c r="F222" s="148"/>
      <c r="G222" s="148"/>
    </row>
    <row r="223" spans="1:7" x14ac:dyDescent="0.2">
      <c r="A223" s="147"/>
      <c r="B223" s="147"/>
      <c r="C223" s="147"/>
      <c r="D223" s="147"/>
      <c r="E223" s="147"/>
      <c r="F223" s="148"/>
      <c r="G223" s="148"/>
    </row>
    <row r="224" spans="1:7" x14ac:dyDescent="0.2">
      <c r="A224" s="147"/>
      <c r="B224" s="147"/>
      <c r="C224" s="147"/>
      <c r="D224" s="147"/>
      <c r="E224" s="147"/>
      <c r="F224" s="148"/>
      <c r="G224" s="148"/>
    </row>
    <row r="225" spans="1:7" x14ac:dyDescent="0.2">
      <c r="A225" s="147"/>
      <c r="B225" s="147"/>
      <c r="C225" s="147"/>
      <c r="D225" s="147"/>
      <c r="E225" s="147"/>
      <c r="F225" s="148"/>
      <c r="G225" s="148"/>
    </row>
    <row r="226" spans="1:7" x14ac:dyDescent="0.2">
      <c r="A226" s="147"/>
      <c r="B226" s="147"/>
      <c r="C226" s="147"/>
      <c r="D226" s="147"/>
      <c r="E226" s="147"/>
      <c r="F226" s="148"/>
      <c r="G226" s="148"/>
    </row>
    <row r="227" spans="1:7" x14ac:dyDescent="0.2">
      <c r="A227" s="147"/>
      <c r="B227" s="147"/>
      <c r="C227" s="147"/>
      <c r="D227" s="147"/>
      <c r="E227" s="147"/>
      <c r="F227" s="148"/>
      <c r="G227" s="148"/>
    </row>
    <row r="228" spans="1:7" x14ac:dyDescent="0.2">
      <c r="A228" s="147"/>
      <c r="B228" s="147"/>
      <c r="C228" s="147"/>
      <c r="D228" s="147"/>
      <c r="E228" s="147"/>
      <c r="F228" s="148"/>
      <c r="G228" s="148"/>
    </row>
    <row r="229" spans="1:7" x14ac:dyDescent="0.2">
      <c r="A229" s="147"/>
      <c r="B229" s="147"/>
      <c r="C229" s="147"/>
      <c r="D229" s="147"/>
      <c r="E229" s="147"/>
      <c r="F229" s="148"/>
      <c r="G229" s="148"/>
    </row>
    <row r="230" spans="1:7" x14ac:dyDescent="0.2">
      <c r="A230" s="147"/>
      <c r="B230" s="147"/>
      <c r="C230" s="147"/>
      <c r="D230" s="147"/>
      <c r="E230" s="147"/>
      <c r="F230" s="148"/>
      <c r="G230" s="148"/>
    </row>
    <row r="231" spans="1:7" x14ac:dyDescent="0.2">
      <c r="A231" s="147"/>
      <c r="B231" s="147"/>
      <c r="C231" s="147"/>
      <c r="D231" s="147"/>
      <c r="E231" s="147"/>
      <c r="F231" s="148"/>
      <c r="G231" s="148"/>
    </row>
    <row r="232" spans="1:7" x14ac:dyDescent="0.2">
      <c r="A232" s="147"/>
      <c r="B232" s="147"/>
      <c r="C232" s="147"/>
      <c r="D232" s="147"/>
      <c r="E232" s="147"/>
      <c r="F232" s="148"/>
      <c r="G232" s="148"/>
    </row>
    <row r="233" spans="1:7" x14ac:dyDescent="0.2">
      <c r="A233" s="147"/>
      <c r="B233" s="147"/>
      <c r="C233" s="147"/>
      <c r="D233" s="147"/>
      <c r="E233" s="147"/>
      <c r="F233" s="148"/>
      <c r="G233" s="148"/>
    </row>
    <row r="234" spans="1:7" x14ac:dyDescent="0.2">
      <c r="A234" s="147"/>
      <c r="B234" s="147"/>
      <c r="C234" s="147"/>
      <c r="D234" s="147"/>
      <c r="E234" s="147"/>
      <c r="F234" s="148"/>
      <c r="G234" s="148"/>
    </row>
    <row r="235" spans="1:7" x14ac:dyDescent="0.2">
      <c r="A235" s="147"/>
      <c r="B235" s="147"/>
      <c r="C235" s="147"/>
      <c r="D235" s="147"/>
      <c r="E235" s="147"/>
      <c r="F235" s="148"/>
      <c r="G235" s="148"/>
    </row>
    <row r="236" spans="1:7" x14ac:dyDescent="0.2">
      <c r="A236" s="147"/>
      <c r="B236" s="147"/>
      <c r="C236" s="147"/>
      <c r="D236" s="147"/>
      <c r="E236" s="147"/>
      <c r="F236" s="148"/>
      <c r="G236" s="148"/>
    </row>
    <row r="237" spans="1:7" x14ac:dyDescent="0.2">
      <c r="A237" s="147"/>
      <c r="B237" s="147"/>
      <c r="C237" s="147"/>
      <c r="D237" s="147"/>
      <c r="E237" s="147"/>
      <c r="F237" s="148"/>
      <c r="G237" s="148"/>
    </row>
    <row r="238" spans="1:7" x14ac:dyDescent="0.2">
      <c r="A238" s="147"/>
      <c r="B238" s="147"/>
      <c r="C238" s="147"/>
      <c r="D238" s="147"/>
      <c r="E238" s="147"/>
      <c r="F238" s="148"/>
      <c r="G238" s="148"/>
    </row>
    <row r="239" spans="1:7" x14ac:dyDescent="0.2">
      <c r="A239" s="147"/>
      <c r="B239" s="147"/>
      <c r="C239" s="147"/>
      <c r="D239" s="147"/>
      <c r="E239" s="147"/>
      <c r="F239" s="148"/>
      <c r="G239" s="148"/>
    </row>
    <row r="240" spans="1:7" x14ac:dyDescent="0.2">
      <c r="A240" s="147"/>
      <c r="B240" s="147"/>
      <c r="C240" s="147"/>
      <c r="D240" s="147"/>
      <c r="E240" s="147"/>
      <c r="F240" s="148"/>
      <c r="G240" s="148"/>
    </row>
    <row r="241" spans="1:7" x14ac:dyDescent="0.2">
      <c r="A241" s="147"/>
      <c r="B241" s="147"/>
      <c r="C241" s="147"/>
      <c r="D241" s="147"/>
      <c r="E241" s="147"/>
      <c r="F241" s="148"/>
      <c r="G241" s="148"/>
    </row>
    <row r="242" spans="1:7" x14ac:dyDescent="0.2">
      <c r="A242" s="147"/>
      <c r="B242" s="147"/>
      <c r="C242" s="147"/>
      <c r="D242" s="147"/>
      <c r="E242" s="147"/>
      <c r="F242" s="148"/>
      <c r="G242" s="148"/>
    </row>
    <row r="243" spans="1:7" x14ac:dyDescent="0.2">
      <c r="A243" s="147"/>
      <c r="B243" s="147"/>
      <c r="C243" s="147"/>
      <c r="D243" s="147"/>
      <c r="E243" s="147"/>
      <c r="F243" s="148"/>
      <c r="G243" s="148"/>
    </row>
    <row r="244" spans="1:7" x14ac:dyDescent="0.2">
      <c r="A244" s="147"/>
      <c r="B244" s="147"/>
      <c r="C244" s="147"/>
      <c r="D244" s="147"/>
      <c r="E244" s="147"/>
      <c r="F244" s="148"/>
      <c r="G244" s="148"/>
    </row>
    <row r="245" spans="1:7" x14ac:dyDescent="0.2">
      <c r="A245" s="147"/>
      <c r="B245" s="147"/>
      <c r="C245" s="147"/>
      <c r="D245" s="147"/>
      <c r="E245" s="147"/>
      <c r="F245" s="148"/>
      <c r="G245" s="148"/>
    </row>
    <row r="246" spans="1:7" x14ac:dyDescent="0.2">
      <c r="A246" s="147"/>
      <c r="B246" s="147"/>
      <c r="C246" s="147"/>
      <c r="D246" s="147"/>
      <c r="E246" s="147"/>
      <c r="F246" s="148"/>
      <c r="G246" s="148"/>
    </row>
    <row r="247" spans="1:7" x14ac:dyDescent="0.2">
      <c r="A247" s="147"/>
      <c r="B247" s="147"/>
      <c r="C247" s="147"/>
      <c r="D247" s="147"/>
      <c r="E247" s="147"/>
      <c r="F247" s="148"/>
      <c r="G247" s="148"/>
    </row>
    <row r="248" spans="1:7" x14ac:dyDescent="0.2">
      <c r="A248" s="147"/>
      <c r="B248" s="147"/>
      <c r="C248" s="147"/>
      <c r="D248" s="147"/>
      <c r="E248" s="147"/>
      <c r="F248" s="148"/>
      <c r="G248" s="148"/>
    </row>
    <row r="249" spans="1:7" x14ac:dyDescent="0.2">
      <c r="A249" s="147"/>
      <c r="B249" s="147"/>
      <c r="C249" s="147"/>
      <c r="D249" s="147"/>
      <c r="E249" s="147"/>
      <c r="F249" s="148"/>
      <c r="G249" s="148"/>
    </row>
    <row r="250" spans="1:7" x14ac:dyDescent="0.2">
      <c r="A250" s="147"/>
      <c r="B250" s="147"/>
      <c r="C250" s="147"/>
      <c r="D250" s="147"/>
      <c r="E250" s="147"/>
      <c r="F250" s="148"/>
      <c r="G250" s="148"/>
    </row>
    <row r="251" spans="1:7" x14ac:dyDescent="0.2">
      <c r="A251" s="147"/>
      <c r="B251" s="147"/>
      <c r="C251" s="147"/>
      <c r="D251" s="147"/>
      <c r="E251" s="147"/>
      <c r="F251" s="148"/>
      <c r="G251" s="148"/>
    </row>
    <row r="252" spans="1:7" x14ac:dyDescent="0.2">
      <c r="A252" s="147"/>
      <c r="B252" s="147"/>
      <c r="C252" s="147"/>
      <c r="D252" s="147"/>
      <c r="E252" s="147"/>
      <c r="F252" s="148"/>
      <c r="G252" s="148"/>
    </row>
    <row r="253" spans="1:7" x14ac:dyDescent="0.2">
      <c r="A253" s="147"/>
      <c r="B253" s="147"/>
      <c r="C253" s="147"/>
      <c r="D253" s="147"/>
      <c r="E253" s="147"/>
      <c r="F253" s="148"/>
      <c r="G253" s="148"/>
    </row>
    <row r="254" spans="1:7" x14ac:dyDescent="0.2">
      <c r="A254" s="147"/>
      <c r="B254" s="147"/>
      <c r="C254" s="147"/>
      <c r="D254" s="147"/>
      <c r="E254" s="147"/>
      <c r="F254" s="148"/>
      <c r="G254" s="148"/>
    </row>
    <row r="255" spans="1:7" x14ac:dyDescent="0.2">
      <c r="A255" s="147"/>
      <c r="B255" s="147"/>
      <c r="C255" s="147"/>
      <c r="D255" s="147"/>
      <c r="E255" s="147"/>
      <c r="F255" s="148"/>
      <c r="G255" s="148"/>
    </row>
    <row r="256" spans="1:7" x14ac:dyDescent="0.2">
      <c r="A256" s="147"/>
      <c r="B256" s="147"/>
      <c r="C256" s="147"/>
      <c r="D256" s="147"/>
      <c r="E256" s="147"/>
      <c r="F256" s="148"/>
      <c r="G256" s="148"/>
    </row>
    <row r="257" spans="1:7" x14ac:dyDescent="0.2">
      <c r="A257" s="147"/>
      <c r="B257" s="147"/>
      <c r="C257" s="147"/>
      <c r="D257" s="147"/>
      <c r="E257" s="147"/>
      <c r="F257" s="148"/>
      <c r="G257" s="148"/>
    </row>
    <row r="258" spans="1:7" x14ac:dyDescent="0.2">
      <c r="A258" s="147"/>
      <c r="B258" s="147"/>
      <c r="C258" s="147"/>
      <c r="D258" s="147"/>
      <c r="E258" s="147"/>
      <c r="F258" s="148"/>
      <c r="G258" s="148"/>
    </row>
    <row r="259" spans="1:7" x14ac:dyDescent="0.2">
      <c r="A259" s="147"/>
      <c r="B259" s="147"/>
      <c r="C259" s="147"/>
      <c r="D259" s="147"/>
      <c r="E259" s="147"/>
      <c r="F259" s="148"/>
      <c r="G259" s="148"/>
    </row>
    <row r="260" spans="1:7" x14ac:dyDescent="0.2">
      <c r="A260" s="147"/>
      <c r="B260" s="147"/>
      <c r="C260" s="147"/>
      <c r="D260" s="147"/>
      <c r="E260" s="147"/>
      <c r="F260" s="148"/>
      <c r="G260" s="148"/>
    </row>
    <row r="261" spans="1:7" x14ac:dyDescent="0.2">
      <c r="A261" s="147"/>
      <c r="B261" s="147"/>
      <c r="C261" s="147"/>
      <c r="D261" s="147"/>
      <c r="E261" s="147"/>
      <c r="F261" s="148"/>
      <c r="G261" s="148"/>
    </row>
    <row r="262" spans="1:7" x14ac:dyDescent="0.2">
      <c r="A262" s="147"/>
      <c r="B262" s="147"/>
      <c r="C262" s="147"/>
      <c r="D262" s="147"/>
      <c r="E262" s="147"/>
      <c r="F262" s="148"/>
      <c r="G262" s="148"/>
    </row>
    <row r="263" spans="1:7" x14ac:dyDescent="0.2">
      <c r="A263" s="147"/>
      <c r="B263" s="147"/>
      <c r="C263" s="147"/>
      <c r="D263" s="147"/>
      <c r="E263" s="147"/>
      <c r="F263" s="148"/>
      <c r="G263" s="148"/>
    </row>
    <row r="264" spans="1:7" x14ac:dyDescent="0.2">
      <c r="A264" s="147"/>
      <c r="B264" s="147"/>
      <c r="C264" s="147"/>
      <c r="D264" s="147"/>
      <c r="E264" s="147"/>
      <c r="F264" s="148"/>
      <c r="G264" s="148"/>
    </row>
    <row r="265" spans="1:7" x14ac:dyDescent="0.2">
      <c r="A265" s="147"/>
      <c r="B265" s="147"/>
      <c r="C265" s="147"/>
      <c r="D265" s="147"/>
      <c r="E265" s="147"/>
      <c r="F265" s="148"/>
      <c r="G265" s="148"/>
    </row>
    <row r="266" spans="1:7" x14ac:dyDescent="0.2">
      <c r="A266" s="147"/>
      <c r="B266" s="147"/>
      <c r="C266" s="147"/>
      <c r="D266" s="147"/>
      <c r="E266" s="147"/>
      <c r="F266" s="148"/>
      <c r="G266" s="148"/>
    </row>
    <row r="267" spans="1:7" x14ac:dyDescent="0.2">
      <c r="A267" s="147"/>
      <c r="B267" s="147"/>
      <c r="C267" s="147"/>
      <c r="D267" s="147"/>
      <c r="E267" s="147"/>
      <c r="F267" s="148"/>
      <c r="G267" s="148"/>
    </row>
    <row r="268" spans="1:7" x14ac:dyDescent="0.2">
      <c r="A268" s="147"/>
      <c r="B268" s="147"/>
      <c r="C268" s="147"/>
      <c r="D268" s="147"/>
      <c r="E268" s="147"/>
      <c r="F268" s="148"/>
      <c r="G268" s="148"/>
    </row>
    <row r="269" spans="1:7" x14ac:dyDescent="0.2">
      <c r="A269" s="147"/>
      <c r="B269" s="147"/>
      <c r="C269" s="147"/>
      <c r="D269" s="147"/>
      <c r="E269" s="147"/>
      <c r="F269" s="148"/>
      <c r="G269" s="148"/>
    </row>
    <row r="270" spans="1:7" x14ac:dyDescent="0.2">
      <c r="A270" s="147"/>
      <c r="B270" s="147"/>
      <c r="C270" s="147"/>
      <c r="D270" s="147"/>
      <c r="E270" s="147"/>
      <c r="F270" s="148"/>
      <c r="G270" s="148"/>
    </row>
    <row r="271" spans="1:7" x14ac:dyDescent="0.2">
      <c r="A271" s="147"/>
      <c r="B271" s="147"/>
      <c r="C271" s="147"/>
      <c r="D271" s="147"/>
      <c r="E271" s="147"/>
      <c r="F271" s="148"/>
      <c r="G271" s="148"/>
    </row>
    <row r="272" spans="1:7" x14ac:dyDescent="0.2">
      <c r="A272" s="147"/>
      <c r="B272" s="147"/>
      <c r="C272" s="147"/>
      <c r="D272" s="147"/>
      <c r="E272" s="147"/>
      <c r="F272" s="148"/>
      <c r="G272" s="148"/>
    </row>
    <row r="273" spans="1:7" x14ac:dyDescent="0.2">
      <c r="A273" s="147"/>
      <c r="B273" s="147"/>
      <c r="C273" s="147"/>
      <c r="D273" s="147"/>
      <c r="E273" s="147"/>
      <c r="F273" s="148"/>
      <c r="G273" s="148"/>
    </row>
    <row r="274" spans="1:7" x14ac:dyDescent="0.2">
      <c r="A274" s="147"/>
      <c r="B274" s="147"/>
      <c r="C274" s="147"/>
      <c r="D274" s="147"/>
      <c r="E274" s="147"/>
      <c r="F274" s="148"/>
      <c r="G274" s="148"/>
    </row>
    <row r="275" spans="1:7" x14ac:dyDescent="0.2">
      <c r="A275" s="147"/>
      <c r="B275" s="147"/>
      <c r="C275" s="147"/>
      <c r="D275" s="147"/>
      <c r="E275" s="147"/>
      <c r="F275" s="148"/>
      <c r="G275" s="148"/>
    </row>
    <row r="276" spans="1:7" x14ac:dyDescent="0.2">
      <c r="A276" s="147"/>
      <c r="B276" s="147"/>
      <c r="C276" s="147"/>
      <c r="D276" s="147"/>
      <c r="E276" s="147"/>
      <c r="F276" s="148"/>
      <c r="G276" s="148"/>
    </row>
    <row r="277" spans="1:7" x14ac:dyDescent="0.2">
      <c r="A277" s="147"/>
      <c r="B277" s="147"/>
      <c r="C277" s="147"/>
      <c r="D277" s="147"/>
      <c r="E277" s="147"/>
      <c r="F277" s="148"/>
      <c r="G277" s="148"/>
    </row>
    <row r="278" spans="1:7" x14ac:dyDescent="0.2">
      <c r="A278" s="147"/>
      <c r="B278" s="147"/>
      <c r="C278" s="147"/>
      <c r="D278" s="147"/>
      <c r="E278" s="147"/>
      <c r="F278" s="148"/>
      <c r="G278" s="148"/>
    </row>
    <row r="279" spans="1:7" x14ac:dyDescent="0.2">
      <c r="A279" s="147"/>
      <c r="B279" s="147"/>
      <c r="C279" s="147"/>
      <c r="D279" s="147"/>
      <c r="E279" s="147"/>
      <c r="F279" s="148"/>
      <c r="G279" s="148"/>
    </row>
    <row r="280" spans="1:7" x14ac:dyDescent="0.2">
      <c r="A280" s="147"/>
      <c r="B280" s="147"/>
      <c r="C280" s="147"/>
      <c r="D280" s="147"/>
      <c r="E280" s="147"/>
      <c r="F280" s="148"/>
      <c r="G280" s="148"/>
    </row>
    <row r="281" spans="1:7" x14ac:dyDescent="0.2">
      <c r="A281" s="147"/>
      <c r="B281" s="147"/>
      <c r="C281" s="147"/>
      <c r="D281" s="147"/>
      <c r="E281" s="147"/>
      <c r="F281" s="148"/>
      <c r="G281" s="148"/>
    </row>
    <row r="282" spans="1:7" x14ac:dyDescent="0.2">
      <c r="A282" s="147"/>
      <c r="B282" s="147"/>
      <c r="C282" s="147"/>
      <c r="D282" s="147"/>
      <c r="E282" s="147"/>
      <c r="F282" s="148"/>
      <c r="G282" s="148"/>
    </row>
    <row r="283" spans="1:7" x14ac:dyDescent="0.2">
      <c r="A283" s="147"/>
      <c r="B283" s="147"/>
      <c r="C283" s="147"/>
      <c r="D283" s="147"/>
      <c r="E283" s="147"/>
      <c r="F283" s="148"/>
      <c r="G283" s="148"/>
    </row>
    <row r="284" spans="1:7" x14ac:dyDescent="0.2">
      <c r="A284" s="147"/>
      <c r="B284" s="147"/>
      <c r="C284" s="147"/>
      <c r="D284" s="147"/>
      <c r="E284" s="147"/>
      <c r="F284" s="148"/>
      <c r="G284" s="148"/>
    </row>
    <row r="285" spans="1:7" x14ac:dyDescent="0.2">
      <c r="A285" s="147"/>
      <c r="B285" s="147"/>
      <c r="C285" s="147"/>
      <c r="D285" s="147"/>
      <c r="E285" s="147"/>
      <c r="F285" s="148"/>
      <c r="G285" s="148"/>
    </row>
    <row r="286" spans="1:7" x14ac:dyDescent="0.2">
      <c r="A286" s="147"/>
      <c r="B286" s="147"/>
      <c r="C286" s="147"/>
      <c r="D286" s="147"/>
      <c r="E286" s="147"/>
      <c r="F286" s="148"/>
      <c r="G286" s="148"/>
    </row>
    <row r="287" spans="1:7" x14ac:dyDescent="0.2">
      <c r="A287" s="147"/>
      <c r="B287" s="147"/>
      <c r="C287" s="147"/>
      <c r="D287" s="147"/>
      <c r="E287" s="147"/>
      <c r="F287" s="148"/>
      <c r="G287" s="148"/>
    </row>
    <row r="288" spans="1:7" x14ac:dyDescent="0.2">
      <c r="A288" s="147"/>
      <c r="B288" s="147"/>
      <c r="C288" s="147"/>
      <c r="D288" s="147"/>
      <c r="E288" s="147"/>
      <c r="F288" s="148"/>
      <c r="G288" s="148"/>
    </row>
    <row r="289" spans="1:7" x14ac:dyDescent="0.2">
      <c r="A289" s="147"/>
      <c r="B289" s="147"/>
      <c r="C289" s="147"/>
      <c r="D289" s="147"/>
      <c r="E289" s="147"/>
      <c r="F289" s="148"/>
      <c r="G289" s="148"/>
    </row>
    <row r="290" spans="1:7" x14ac:dyDescent="0.2">
      <c r="A290" s="147"/>
      <c r="B290" s="147"/>
      <c r="C290" s="147"/>
      <c r="D290" s="147"/>
      <c r="E290" s="147"/>
      <c r="F290" s="148"/>
      <c r="G290" s="148"/>
    </row>
    <row r="291" spans="1:7" x14ac:dyDescent="0.2">
      <c r="A291" s="147"/>
      <c r="B291" s="147"/>
      <c r="C291" s="147"/>
      <c r="D291" s="147"/>
      <c r="E291" s="147"/>
      <c r="F291" s="148"/>
      <c r="G291" s="148"/>
    </row>
    <row r="292" spans="1:7" x14ac:dyDescent="0.2">
      <c r="A292" s="147"/>
      <c r="B292" s="147"/>
      <c r="C292" s="147"/>
      <c r="D292" s="147"/>
      <c r="E292" s="147"/>
      <c r="F292" s="148"/>
      <c r="G292" s="148"/>
    </row>
    <row r="293" spans="1:7" x14ac:dyDescent="0.2">
      <c r="A293" s="147"/>
      <c r="B293" s="147"/>
      <c r="C293" s="147"/>
      <c r="D293" s="147"/>
      <c r="E293" s="147"/>
      <c r="F293" s="148"/>
      <c r="G293" s="148"/>
    </row>
    <row r="294" spans="1:7" x14ac:dyDescent="0.2">
      <c r="A294" s="147"/>
      <c r="B294" s="147"/>
      <c r="C294" s="147"/>
      <c r="D294" s="147"/>
      <c r="E294" s="147"/>
      <c r="F294" s="148"/>
      <c r="G294" s="148"/>
    </row>
    <row r="295" spans="1:7" x14ac:dyDescent="0.2">
      <c r="A295" s="147"/>
      <c r="B295" s="147"/>
      <c r="C295" s="147"/>
      <c r="D295" s="147"/>
      <c r="E295" s="147"/>
      <c r="F295" s="148"/>
      <c r="G295" s="148"/>
    </row>
    <row r="296" spans="1:7" x14ac:dyDescent="0.2">
      <c r="A296" s="147"/>
      <c r="B296" s="147"/>
      <c r="C296" s="147"/>
      <c r="D296" s="147"/>
      <c r="E296" s="147"/>
      <c r="F296" s="148"/>
      <c r="G296" s="148"/>
    </row>
    <row r="297" spans="1:7" x14ac:dyDescent="0.2">
      <c r="A297" s="147"/>
      <c r="B297" s="147"/>
      <c r="C297" s="147"/>
      <c r="D297" s="147"/>
      <c r="E297" s="147"/>
      <c r="F297" s="148"/>
      <c r="G297" s="148"/>
    </row>
    <row r="298" spans="1:7" x14ac:dyDescent="0.2">
      <c r="A298" s="147"/>
      <c r="B298" s="147"/>
      <c r="C298" s="147"/>
      <c r="D298" s="147"/>
      <c r="E298" s="147"/>
      <c r="F298" s="148"/>
      <c r="G298" s="148"/>
    </row>
    <row r="299" spans="1:7" x14ac:dyDescent="0.2">
      <c r="A299" s="147"/>
      <c r="B299" s="147"/>
      <c r="C299" s="147"/>
      <c r="D299" s="147"/>
      <c r="E299" s="147"/>
      <c r="F299" s="148"/>
      <c r="G299" s="148"/>
    </row>
    <row r="300" spans="1:7" x14ac:dyDescent="0.2">
      <c r="A300" s="147"/>
      <c r="B300" s="147"/>
      <c r="C300" s="147"/>
      <c r="D300" s="147"/>
      <c r="E300" s="147"/>
      <c r="F300" s="148"/>
      <c r="G300" s="148"/>
    </row>
    <row r="301" spans="1:7" x14ac:dyDescent="0.2">
      <c r="A301" s="147"/>
      <c r="B301" s="147"/>
      <c r="C301" s="147"/>
      <c r="D301" s="147"/>
      <c r="E301" s="147"/>
      <c r="F301" s="148"/>
      <c r="G301" s="148"/>
    </row>
    <row r="302" spans="1:7" x14ac:dyDescent="0.2">
      <c r="A302" s="147"/>
      <c r="B302" s="147"/>
      <c r="C302" s="147"/>
      <c r="D302" s="147"/>
      <c r="E302" s="147"/>
      <c r="F302" s="148"/>
      <c r="G302" s="148"/>
    </row>
    <row r="303" spans="1:7" x14ac:dyDescent="0.2">
      <c r="A303" s="147"/>
      <c r="B303" s="147"/>
      <c r="C303" s="147"/>
      <c r="D303" s="147"/>
      <c r="E303" s="147"/>
      <c r="F303" s="148"/>
      <c r="G303" s="148"/>
    </row>
    <row r="304" spans="1:7" x14ac:dyDescent="0.2">
      <c r="A304" s="147"/>
      <c r="B304" s="147"/>
      <c r="C304" s="147"/>
      <c r="D304" s="147"/>
      <c r="E304" s="147"/>
      <c r="F304" s="148"/>
      <c r="G304" s="148"/>
    </row>
    <row r="305" spans="1:7" x14ac:dyDescent="0.2">
      <c r="A305" s="147"/>
      <c r="B305" s="147"/>
      <c r="C305" s="147"/>
      <c r="D305" s="147"/>
      <c r="E305" s="147"/>
      <c r="F305" s="148"/>
      <c r="G305" s="148"/>
    </row>
    <row r="306" spans="1:7" x14ac:dyDescent="0.2">
      <c r="A306" s="147"/>
      <c r="B306" s="147"/>
      <c r="C306" s="147"/>
      <c r="D306" s="147"/>
      <c r="E306" s="147"/>
      <c r="F306" s="148"/>
      <c r="G306" s="148"/>
    </row>
    <row r="307" spans="1:7" x14ac:dyDescent="0.2">
      <c r="A307" s="147"/>
      <c r="B307" s="147"/>
      <c r="C307" s="147"/>
      <c r="D307" s="147"/>
      <c r="E307" s="147"/>
      <c r="F307" s="148"/>
      <c r="G307" s="148"/>
    </row>
    <row r="308" spans="1:7" x14ac:dyDescent="0.2">
      <c r="A308" s="147"/>
      <c r="B308" s="147"/>
      <c r="C308" s="147"/>
      <c r="D308" s="147"/>
      <c r="E308" s="147"/>
      <c r="F308" s="148"/>
      <c r="G308" s="148"/>
    </row>
    <row r="309" spans="1:7" x14ac:dyDescent="0.2">
      <c r="A309" s="147"/>
      <c r="B309" s="147"/>
      <c r="C309" s="147"/>
      <c r="D309" s="147"/>
      <c r="E309" s="147"/>
      <c r="F309" s="148"/>
      <c r="G309" s="148"/>
    </row>
    <row r="310" spans="1:7" x14ac:dyDescent="0.2">
      <c r="A310" s="147"/>
      <c r="B310" s="147"/>
      <c r="C310" s="147"/>
      <c r="D310" s="147"/>
      <c r="E310" s="147"/>
      <c r="F310" s="148"/>
      <c r="G310" s="148"/>
    </row>
    <row r="311" spans="1:7" x14ac:dyDescent="0.2">
      <c r="A311" s="147"/>
      <c r="B311" s="147"/>
      <c r="C311" s="147"/>
      <c r="D311" s="147"/>
      <c r="E311" s="147"/>
      <c r="F311" s="148"/>
      <c r="G311" s="148"/>
    </row>
    <row r="312" spans="1:7" x14ac:dyDescent="0.2">
      <c r="A312" s="147"/>
      <c r="B312" s="147"/>
      <c r="C312" s="147"/>
      <c r="D312" s="147"/>
      <c r="E312" s="147"/>
      <c r="F312" s="148"/>
      <c r="G312" s="148"/>
    </row>
    <row r="313" spans="1:7" x14ac:dyDescent="0.2">
      <c r="A313" s="147"/>
      <c r="B313" s="147"/>
      <c r="C313" s="147"/>
      <c r="D313" s="147"/>
      <c r="E313" s="147"/>
      <c r="F313" s="148"/>
      <c r="G313" s="148"/>
    </row>
    <row r="314" spans="1:7" x14ac:dyDescent="0.2">
      <c r="A314" s="147"/>
      <c r="B314" s="147"/>
      <c r="C314" s="147"/>
      <c r="D314" s="147"/>
      <c r="E314" s="147"/>
      <c r="F314" s="148"/>
      <c r="G314" s="148"/>
    </row>
    <row r="315" spans="1:7" x14ac:dyDescent="0.2">
      <c r="A315" s="147"/>
      <c r="B315" s="147"/>
      <c r="C315" s="147"/>
      <c r="D315" s="147"/>
      <c r="E315" s="147"/>
      <c r="F315" s="148"/>
      <c r="G315" s="148"/>
    </row>
    <row r="316" spans="1:7" x14ac:dyDescent="0.2">
      <c r="A316" s="147"/>
      <c r="B316" s="147"/>
      <c r="C316" s="147"/>
      <c r="D316" s="147"/>
      <c r="E316" s="147"/>
      <c r="F316" s="148"/>
      <c r="G316" s="148"/>
    </row>
    <row r="317" spans="1:7" x14ac:dyDescent="0.2">
      <c r="A317" s="147"/>
      <c r="B317" s="147"/>
      <c r="C317" s="147"/>
      <c r="D317" s="147"/>
      <c r="E317" s="147"/>
      <c r="F317" s="148"/>
      <c r="G317" s="148"/>
    </row>
    <row r="318" spans="1:7" x14ac:dyDescent="0.2">
      <c r="A318" s="147"/>
      <c r="B318" s="147"/>
      <c r="C318" s="147"/>
      <c r="D318" s="147"/>
      <c r="E318" s="147"/>
      <c r="F318" s="148"/>
      <c r="G318" s="148"/>
    </row>
    <row r="319" spans="1:7" x14ac:dyDescent="0.2">
      <c r="A319" s="147"/>
      <c r="B319" s="147"/>
      <c r="C319" s="147"/>
      <c r="D319" s="147"/>
      <c r="E319" s="147"/>
      <c r="F319" s="148"/>
      <c r="G319" s="148"/>
    </row>
    <row r="320" spans="1:7" x14ac:dyDescent="0.2">
      <c r="A320" s="147"/>
      <c r="B320" s="147"/>
      <c r="C320" s="147"/>
      <c r="D320" s="147"/>
      <c r="E320" s="147"/>
      <c r="F320" s="148"/>
      <c r="G320" s="148"/>
    </row>
    <row r="321" spans="1:7" x14ac:dyDescent="0.2">
      <c r="A321" s="147"/>
      <c r="B321" s="147"/>
      <c r="C321" s="147"/>
      <c r="D321" s="147"/>
      <c r="E321" s="147"/>
      <c r="F321" s="148"/>
      <c r="G321" s="148"/>
    </row>
    <row r="322" spans="1:7" x14ac:dyDescent="0.2">
      <c r="A322" s="147"/>
      <c r="B322" s="147"/>
      <c r="C322" s="147"/>
      <c r="D322" s="147"/>
      <c r="E322" s="147"/>
      <c r="F322" s="148"/>
      <c r="G322" s="148"/>
    </row>
    <row r="323" spans="1:7" x14ac:dyDescent="0.2">
      <c r="A323" s="147"/>
      <c r="B323" s="147"/>
      <c r="C323" s="147"/>
      <c r="D323" s="147"/>
      <c r="E323" s="147"/>
      <c r="F323" s="148"/>
      <c r="G323" s="148"/>
    </row>
    <row r="324" spans="1:7" x14ac:dyDescent="0.2">
      <c r="A324" s="147"/>
      <c r="B324" s="147"/>
      <c r="C324" s="147"/>
      <c r="D324" s="147"/>
      <c r="E324" s="147"/>
      <c r="F324" s="148"/>
      <c r="G324" s="148"/>
    </row>
    <row r="325" spans="1:7" x14ac:dyDescent="0.2">
      <c r="A325" s="147"/>
      <c r="B325" s="147"/>
      <c r="C325" s="147"/>
      <c r="D325" s="147"/>
      <c r="E325" s="147"/>
      <c r="F325" s="148"/>
      <c r="G325" s="148"/>
    </row>
    <row r="326" spans="1:7" x14ac:dyDescent="0.2">
      <c r="A326" s="147"/>
      <c r="B326" s="147"/>
      <c r="C326" s="147"/>
      <c r="D326" s="147"/>
      <c r="E326" s="147"/>
      <c r="F326" s="148"/>
      <c r="G326" s="148"/>
    </row>
    <row r="327" spans="1:7" x14ac:dyDescent="0.2">
      <c r="A327" s="147"/>
      <c r="B327" s="147"/>
      <c r="C327" s="147"/>
      <c r="D327" s="147"/>
      <c r="E327" s="147"/>
      <c r="F327" s="148"/>
      <c r="G327" s="148"/>
    </row>
    <row r="328" spans="1:7" x14ac:dyDescent="0.2">
      <c r="A328" s="147"/>
      <c r="B328" s="147"/>
      <c r="C328" s="147"/>
      <c r="D328" s="147"/>
      <c r="E328" s="147"/>
      <c r="F328" s="148"/>
      <c r="G328" s="148"/>
    </row>
    <row r="329" spans="1:7" x14ac:dyDescent="0.2">
      <c r="A329" s="147"/>
      <c r="B329" s="147"/>
      <c r="C329" s="147"/>
      <c r="D329" s="147"/>
      <c r="E329" s="147"/>
      <c r="F329" s="148"/>
      <c r="G329" s="148"/>
    </row>
    <row r="330" spans="1:7" x14ac:dyDescent="0.2">
      <c r="A330" s="147"/>
      <c r="B330" s="147"/>
      <c r="C330" s="147"/>
      <c r="D330" s="147"/>
      <c r="E330" s="147"/>
      <c r="F330" s="148"/>
      <c r="G330" s="148"/>
    </row>
    <row r="331" spans="1:7" x14ac:dyDescent="0.2">
      <c r="A331" s="147"/>
      <c r="B331" s="147"/>
      <c r="C331" s="147"/>
      <c r="D331" s="147"/>
      <c r="E331" s="147"/>
      <c r="F331" s="148"/>
      <c r="G331" s="148"/>
    </row>
    <row r="332" spans="1:7" x14ac:dyDescent="0.2">
      <c r="A332" s="147"/>
      <c r="B332" s="147"/>
      <c r="C332" s="147"/>
      <c r="D332" s="147"/>
      <c r="E332" s="147"/>
      <c r="F332" s="148"/>
      <c r="G332" s="148"/>
    </row>
    <row r="333" spans="1:7" x14ac:dyDescent="0.2">
      <c r="A333" s="147"/>
      <c r="B333" s="147"/>
      <c r="C333" s="147"/>
      <c r="D333" s="147"/>
      <c r="E333" s="147"/>
      <c r="F333" s="148"/>
      <c r="G333" s="148"/>
    </row>
    <row r="334" spans="1:7" x14ac:dyDescent="0.2">
      <c r="A334" s="147"/>
      <c r="B334" s="147"/>
      <c r="C334" s="147"/>
      <c r="D334" s="147"/>
      <c r="E334" s="147"/>
      <c r="F334" s="148"/>
      <c r="G334" s="148"/>
    </row>
    <row r="335" spans="1:7" x14ac:dyDescent="0.2">
      <c r="A335" s="147"/>
      <c r="B335" s="147"/>
      <c r="C335" s="147"/>
      <c r="D335" s="147"/>
      <c r="E335" s="147"/>
      <c r="F335" s="148"/>
      <c r="G335" s="148"/>
    </row>
    <row r="336" spans="1:7" x14ac:dyDescent="0.2">
      <c r="A336" s="147"/>
      <c r="B336" s="147"/>
      <c r="C336" s="147"/>
      <c r="D336" s="147"/>
      <c r="E336" s="147"/>
      <c r="F336" s="148"/>
      <c r="G336" s="148"/>
    </row>
    <row r="337" spans="1:7" x14ac:dyDescent="0.2">
      <c r="A337" s="147"/>
      <c r="B337" s="147"/>
      <c r="C337" s="147"/>
      <c r="D337" s="147"/>
      <c r="E337" s="147"/>
      <c r="F337" s="148"/>
      <c r="G337" s="148"/>
    </row>
    <row r="338" spans="1:7" x14ac:dyDescent="0.2">
      <c r="A338" s="147"/>
      <c r="B338" s="147"/>
      <c r="C338" s="147"/>
      <c r="D338" s="147"/>
      <c r="E338" s="147"/>
      <c r="F338" s="148"/>
      <c r="G338" s="148"/>
    </row>
    <row r="339" spans="1:7" x14ac:dyDescent="0.2">
      <c r="A339" s="147"/>
      <c r="B339" s="147"/>
      <c r="C339" s="147"/>
      <c r="D339" s="147"/>
      <c r="E339" s="147"/>
      <c r="F339" s="148"/>
      <c r="G339" s="148"/>
    </row>
    <row r="340" spans="1:7" x14ac:dyDescent="0.2">
      <c r="A340" s="147"/>
      <c r="B340" s="147"/>
      <c r="C340" s="147"/>
      <c r="D340" s="147"/>
      <c r="E340" s="147"/>
      <c r="F340" s="148"/>
      <c r="G340" s="148"/>
    </row>
    <row r="341" spans="1:7" x14ac:dyDescent="0.2">
      <c r="A341" s="147"/>
      <c r="B341" s="147"/>
      <c r="C341" s="147"/>
      <c r="D341" s="147"/>
      <c r="E341" s="147"/>
      <c r="F341" s="148"/>
      <c r="G341" s="148"/>
    </row>
    <row r="342" spans="1:7" x14ac:dyDescent="0.2">
      <c r="A342" s="147"/>
      <c r="B342" s="147"/>
      <c r="C342" s="147"/>
      <c r="D342" s="147"/>
      <c r="E342" s="147"/>
      <c r="F342" s="148"/>
      <c r="G342" s="148"/>
    </row>
    <row r="343" spans="1:7" x14ac:dyDescent="0.2">
      <c r="A343" s="147"/>
      <c r="B343" s="147"/>
      <c r="C343" s="147"/>
      <c r="D343" s="147"/>
      <c r="E343" s="147"/>
      <c r="F343" s="148"/>
      <c r="G343" s="148"/>
    </row>
    <row r="344" spans="1:7" x14ac:dyDescent="0.2">
      <c r="A344" s="147"/>
      <c r="B344" s="147"/>
      <c r="C344" s="147"/>
      <c r="D344" s="147"/>
      <c r="E344" s="147"/>
      <c r="F344" s="148"/>
      <c r="G344" s="148"/>
    </row>
    <row r="345" spans="1:7" x14ac:dyDescent="0.2">
      <c r="A345" s="147"/>
      <c r="B345" s="147"/>
      <c r="C345" s="147"/>
      <c r="D345" s="147"/>
      <c r="E345" s="147"/>
      <c r="F345" s="148"/>
      <c r="G345" s="148"/>
    </row>
    <row r="346" spans="1:7" x14ac:dyDescent="0.2">
      <c r="A346" s="147"/>
      <c r="B346" s="147"/>
      <c r="C346" s="147"/>
      <c r="D346" s="147"/>
      <c r="E346" s="147"/>
      <c r="F346" s="148"/>
      <c r="G346" s="148"/>
    </row>
    <row r="347" spans="1:7" x14ac:dyDescent="0.2">
      <c r="A347" s="147"/>
      <c r="B347" s="147"/>
      <c r="C347" s="147"/>
      <c r="D347" s="147"/>
      <c r="E347" s="147"/>
      <c r="F347" s="148"/>
      <c r="G347" s="148"/>
    </row>
    <row r="348" spans="1:7" x14ac:dyDescent="0.2">
      <c r="A348" s="147"/>
      <c r="B348" s="147"/>
      <c r="C348" s="147"/>
      <c r="D348" s="147"/>
      <c r="E348" s="147"/>
      <c r="F348" s="148"/>
      <c r="G348" s="148"/>
    </row>
    <row r="349" spans="1:7" x14ac:dyDescent="0.2">
      <c r="A349" s="147"/>
      <c r="B349" s="147"/>
      <c r="C349" s="147"/>
      <c r="D349" s="147"/>
      <c r="E349" s="147"/>
      <c r="F349" s="148"/>
      <c r="G349" s="148"/>
    </row>
    <row r="350" spans="1:7" x14ac:dyDescent="0.2">
      <c r="A350" s="147"/>
      <c r="B350" s="147"/>
      <c r="C350" s="147"/>
      <c r="D350" s="147"/>
      <c r="E350" s="147"/>
      <c r="F350" s="148"/>
      <c r="G350" s="148"/>
    </row>
    <row r="351" spans="1:7" x14ac:dyDescent="0.2">
      <c r="A351" s="147"/>
      <c r="B351" s="147"/>
      <c r="C351" s="147"/>
      <c r="D351" s="147"/>
      <c r="E351" s="147"/>
      <c r="F351" s="148"/>
      <c r="G351" s="148"/>
    </row>
    <row r="352" spans="1:7" x14ac:dyDescent="0.2">
      <c r="A352" s="147"/>
      <c r="B352" s="147"/>
      <c r="C352" s="147"/>
      <c r="D352" s="147"/>
      <c r="E352" s="147"/>
      <c r="F352" s="148"/>
      <c r="G352" s="148"/>
    </row>
    <row r="353" spans="1:7" x14ac:dyDescent="0.2">
      <c r="A353" s="147"/>
      <c r="B353" s="147"/>
      <c r="C353" s="147"/>
      <c r="D353" s="147"/>
      <c r="E353" s="147"/>
      <c r="F353" s="148"/>
      <c r="G353" s="148"/>
    </row>
    <row r="354" spans="1:7" x14ac:dyDescent="0.2">
      <c r="A354" s="147"/>
      <c r="B354" s="147"/>
      <c r="C354" s="147"/>
      <c r="D354" s="147"/>
      <c r="E354" s="147"/>
      <c r="F354" s="148"/>
      <c r="G354" s="148"/>
    </row>
    <row r="355" spans="1:7" x14ac:dyDescent="0.2">
      <c r="A355" s="147"/>
      <c r="B355" s="147"/>
      <c r="C355" s="147"/>
      <c r="D355" s="147"/>
      <c r="E355" s="147"/>
      <c r="F355" s="148"/>
      <c r="G355" s="148"/>
    </row>
    <row r="356" spans="1:7" x14ac:dyDescent="0.2">
      <c r="A356" s="147"/>
      <c r="B356" s="147"/>
      <c r="C356" s="147"/>
      <c r="D356" s="147"/>
      <c r="E356" s="147"/>
      <c r="F356" s="148"/>
      <c r="G356" s="148"/>
    </row>
    <row r="357" spans="1:7" x14ac:dyDescent="0.2">
      <c r="A357" s="147"/>
      <c r="B357" s="147"/>
      <c r="C357" s="147"/>
      <c r="D357" s="147"/>
      <c r="E357" s="147"/>
      <c r="F357" s="148"/>
      <c r="G357" s="148"/>
    </row>
    <row r="358" spans="1:7" x14ac:dyDescent="0.2">
      <c r="A358" s="147"/>
      <c r="B358" s="147"/>
      <c r="C358" s="147"/>
      <c r="D358" s="147"/>
      <c r="E358" s="147"/>
      <c r="F358" s="148"/>
      <c r="G358" s="148"/>
    </row>
    <row r="359" spans="1:7" x14ac:dyDescent="0.2">
      <c r="A359" s="147"/>
      <c r="B359" s="147"/>
      <c r="C359" s="147"/>
      <c r="D359" s="147"/>
      <c r="E359" s="147"/>
      <c r="F359" s="148"/>
      <c r="G359" s="148"/>
    </row>
    <row r="360" spans="1:7" x14ac:dyDescent="0.2">
      <c r="A360" s="147"/>
      <c r="B360" s="147"/>
      <c r="C360" s="147"/>
      <c r="D360" s="147"/>
      <c r="E360" s="147"/>
      <c r="F360" s="148"/>
      <c r="G360" s="148"/>
    </row>
    <row r="361" spans="1:7" x14ac:dyDescent="0.2">
      <c r="A361" s="147"/>
      <c r="B361" s="147"/>
      <c r="C361" s="147"/>
      <c r="D361" s="147"/>
      <c r="E361" s="147"/>
      <c r="F361" s="148"/>
      <c r="G361" s="148"/>
    </row>
    <row r="362" spans="1:7" x14ac:dyDescent="0.2">
      <c r="A362" s="147"/>
      <c r="B362" s="147"/>
      <c r="C362" s="147"/>
      <c r="D362" s="147"/>
      <c r="E362" s="147"/>
      <c r="F362" s="148"/>
      <c r="G362" s="148"/>
    </row>
    <row r="363" spans="1:7" x14ac:dyDescent="0.2">
      <c r="A363" s="147"/>
      <c r="B363" s="147"/>
      <c r="C363" s="147"/>
      <c r="D363" s="147"/>
      <c r="E363" s="147"/>
      <c r="F363" s="148"/>
      <c r="G363" s="148"/>
    </row>
    <row r="364" spans="1:7" x14ac:dyDescent="0.2">
      <c r="A364" s="147"/>
      <c r="B364" s="147"/>
      <c r="C364" s="147"/>
      <c r="D364" s="147"/>
      <c r="E364" s="147"/>
      <c r="F364" s="148"/>
      <c r="G364" s="148"/>
    </row>
    <row r="365" spans="1:7" x14ac:dyDescent="0.2">
      <c r="A365" s="147"/>
      <c r="B365" s="147"/>
      <c r="C365" s="147"/>
      <c r="D365" s="147"/>
      <c r="E365" s="147"/>
      <c r="F365" s="148"/>
      <c r="G365" s="148"/>
    </row>
    <row r="366" spans="1:7" x14ac:dyDescent="0.2">
      <c r="A366" s="147"/>
      <c r="B366" s="147"/>
      <c r="C366" s="147"/>
      <c r="D366" s="147"/>
      <c r="E366" s="147"/>
      <c r="F366" s="148"/>
      <c r="G366" s="148"/>
    </row>
    <row r="367" spans="1:7" x14ac:dyDescent="0.2">
      <c r="A367" s="147"/>
      <c r="B367" s="147"/>
      <c r="C367" s="147"/>
      <c r="D367" s="147"/>
      <c r="E367" s="147"/>
      <c r="F367" s="148"/>
      <c r="G367" s="148"/>
    </row>
    <row r="368" spans="1:7" x14ac:dyDescent="0.2">
      <c r="A368" s="147"/>
      <c r="B368" s="147"/>
      <c r="C368" s="147"/>
      <c r="D368" s="147"/>
      <c r="E368" s="147"/>
      <c r="F368" s="148"/>
      <c r="G368" s="148"/>
    </row>
    <row r="369" spans="1:7" x14ac:dyDescent="0.2">
      <c r="A369" s="147"/>
      <c r="B369" s="147"/>
      <c r="C369" s="147"/>
      <c r="D369" s="147"/>
      <c r="E369" s="147"/>
      <c r="F369" s="148"/>
      <c r="G369" s="148"/>
    </row>
    <row r="370" spans="1:7" x14ac:dyDescent="0.2">
      <c r="A370" s="147"/>
      <c r="B370" s="147"/>
      <c r="C370" s="147"/>
      <c r="D370" s="147"/>
      <c r="E370" s="147"/>
      <c r="F370" s="148"/>
      <c r="G370" s="148"/>
    </row>
    <row r="371" spans="1:7" x14ac:dyDescent="0.2">
      <c r="A371" s="147"/>
      <c r="B371" s="147"/>
      <c r="C371" s="147"/>
      <c r="D371" s="147"/>
      <c r="E371" s="147"/>
      <c r="F371" s="148"/>
      <c r="G371" s="148"/>
    </row>
    <row r="372" spans="1:7" x14ac:dyDescent="0.2">
      <c r="A372" s="147"/>
      <c r="B372" s="147"/>
      <c r="C372" s="147"/>
      <c r="D372" s="147"/>
      <c r="E372" s="147"/>
      <c r="F372" s="148"/>
      <c r="G372" s="148"/>
    </row>
    <row r="373" spans="1:7" x14ac:dyDescent="0.2">
      <c r="A373" s="147"/>
      <c r="B373" s="147"/>
      <c r="C373" s="147"/>
      <c r="D373" s="147"/>
      <c r="E373" s="147"/>
      <c r="F373" s="148"/>
      <c r="G373" s="148"/>
    </row>
    <row r="374" spans="1:7" x14ac:dyDescent="0.2">
      <c r="A374" s="147"/>
      <c r="B374" s="147"/>
      <c r="C374" s="147"/>
      <c r="D374" s="147"/>
      <c r="E374" s="147"/>
      <c r="F374" s="148"/>
      <c r="G374" s="148"/>
    </row>
    <row r="375" spans="1:7" x14ac:dyDescent="0.2">
      <c r="A375" s="147"/>
      <c r="B375" s="147"/>
      <c r="C375" s="147"/>
      <c r="D375" s="147"/>
      <c r="E375" s="147"/>
      <c r="F375" s="148"/>
      <c r="G375" s="148"/>
    </row>
    <row r="376" spans="1:7" x14ac:dyDescent="0.2">
      <c r="A376" s="147"/>
      <c r="B376" s="147"/>
      <c r="C376" s="147"/>
      <c r="D376" s="147"/>
      <c r="E376" s="147"/>
      <c r="F376" s="148"/>
      <c r="G376" s="148"/>
    </row>
    <row r="377" spans="1:7" x14ac:dyDescent="0.2">
      <c r="A377" s="147"/>
      <c r="B377" s="147"/>
      <c r="C377" s="147"/>
      <c r="D377" s="147"/>
      <c r="E377" s="147"/>
      <c r="F377" s="148"/>
      <c r="G377" s="148"/>
    </row>
    <row r="378" spans="1:7" x14ac:dyDescent="0.2">
      <c r="A378" s="147"/>
      <c r="B378" s="147"/>
      <c r="C378" s="147"/>
      <c r="D378" s="147"/>
      <c r="E378" s="147"/>
      <c r="F378" s="148"/>
      <c r="G378" s="148"/>
    </row>
    <row r="379" spans="1:7" x14ac:dyDescent="0.2">
      <c r="A379" s="147"/>
      <c r="B379" s="147"/>
      <c r="C379" s="147"/>
      <c r="D379" s="147"/>
      <c r="E379" s="147"/>
      <c r="F379" s="148"/>
      <c r="G379" s="148"/>
    </row>
    <row r="380" spans="1:7" x14ac:dyDescent="0.2">
      <c r="A380" s="147"/>
      <c r="B380" s="147"/>
      <c r="C380" s="147"/>
      <c r="D380" s="147"/>
      <c r="E380" s="147"/>
      <c r="F380" s="148"/>
      <c r="G380" s="148"/>
    </row>
    <row r="381" spans="1:7" x14ac:dyDescent="0.2">
      <c r="A381" s="147"/>
      <c r="B381" s="147"/>
      <c r="C381" s="147"/>
      <c r="D381" s="147"/>
      <c r="E381" s="147"/>
      <c r="F381" s="148"/>
      <c r="G381" s="148"/>
    </row>
    <row r="382" spans="1:7" x14ac:dyDescent="0.2">
      <c r="A382" s="147"/>
      <c r="B382" s="147"/>
      <c r="C382" s="147"/>
      <c r="D382" s="147"/>
      <c r="E382" s="147"/>
      <c r="F382" s="148"/>
      <c r="G382" s="148"/>
    </row>
    <row r="383" spans="1:7" x14ac:dyDescent="0.2">
      <c r="A383" s="147"/>
      <c r="B383" s="147"/>
      <c r="C383" s="147"/>
      <c r="D383" s="147"/>
      <c r="E383" s="147"/>
      <c r="F383" s="148"/>
      <c r="G383" s="148"/>
    </row>
    <row r="384" spans="1:7" x14ac:dyDescent="0.2">
      <c r="A384" s="147"/>
      <c r="B384" s="147"/>
      <c r="C384" s="147"/>
      <c r="D384" s="147"/>
      <c r="E384" s="147"/>
      <c r="F384" s="148"/>
      <c r="G384" s="148"/>
    </row>
    <row r="385" spans="1:7" x14ac:dyDescent="0.2">
      <c r="A385" s="147"/>
      <c r="B385" s="147"/>
      <c r="C385" s="147"/>
      <c r="D385" s="147"/>
      <c r="E385" s="147"/>
      <c r="F385" s="148"/>
      <c r="G385" s="148"/>
    </row>
    <row r="386" spans="1:7" x14ac:dyDescent="0.2">
      <c r="A386" s="147"/>
      <c r="B386" s="147"/>
      <c r="C386" s="147"/>
      <c r="D386" s="147"/>
      <c r="E386" s="147"/>
      <c r="F386" s="148"/>
      <c r="G386" s="148"/>
    </row>
    <row r="387" spans="1:7" x14ac:dyDescent="0.2">
      <c r="A387" s="147"/>
      <c r="B387" s="147"/>
      <c r="C387" s="147"/>
      <c r="D387" s="147"/>
      <c r="E387" s="147"/>
      <c r="F387" s="148"/>
      <c r="G387" s="148"/>
    </row>
    <row r="388" spans="1:7" x14ac:dyDescent="0.2">
      <c r="A388" s="147"/>
      <c r="B388" s="147"/>
      <c r="C388" s="147"/>
      <c r="D388" s="147"/>
      <c r="E388" s="147"/>
      <c r="F388" s="148"/>
      <c r="G388" s="148"/>
    </row>
    <row r="389" spans="1:7" x14ac:dyDescent="0.2">
      <c r="A389" s="147"/>
      <c r="B389" s="147"/>
      <c r="C389" s="147"/>
      <c r="D389" s="147"/>
      <c r="E389" s="147"/>
      <c r="F389" s="148"/>
      <c r="G389" s="148"/>
    </row>
    <row r="390" spans="1:7" x14ac:dyDescent="0.2">
      <c r="A390" s="147"/>
      <c r="B390" s="147"/>
      <c r="C390" s="147"/>
      <c r="D390" s="147"/>
      <c r="E390" s="147"/>
      <c r="F390" s="148"/>
      <c r="G390" s="148"/>
    </row>
    <row r="391" spans="1:7" x14ac:dyDescent="0.2">
      <c r="A391" s="147"/>
      <c r="B391" s="147"/>
      <c r="C391" s="147"/>
      <c r="D391" s="147"/>
      <c r="E391" s="147"/>
      <c r="F391" s="148"/>
      <c r="G391" s="148"/>
    </row>
    <row r="392" spans="1:7" x14ac:dyDescent="0.2">
      <c r="A392" s="147"/>
      <c r="B392" s="147"/>
      <c r="C392" s="147"/>
      <c r="D392" s="147"/>
      <c r="E392" s="147"/>
      <c r="F392" s="148"/>
      <c r="G392" s="148"/>
    </row>
    <row r="393" spans="1:7" x14ac:dyDescent="0.2">
      <c r="A393" s="147"/>
      <c r="B393" s="147"/>
      <c r="C393" s="147"/>
      <c r="D393" s="147"/>
      <c r="E393" s="147"/>
      <c r="F393" s="148"/>
      <c r="G393" s="148"/>
    </row>
    <row r="394" spans="1:7" x14ac:dyDescent="0.2">
      <c r="A394" s="147"/>
      <c r="B394" s="147"/>
      <c r="C394" s="147"/>
      <c r="D394" s="147"/>
      <c r="E394" s="147"/>
      <c r="F394" s="148"/>
      <c r="G394" s="148"/>
    </row>
    <row r="395" spans="1:7" x14ac:dyDescent="0.2">
      <c r="A395" s="147"/>
      <c r="B395" s="147"/>
      <c r="C395" s="147"/>
      <c r="D395" s="147"/>
      <c r="E395" s="147"/>
      <c r="F395" s="148"/>
      <c r="G395" s="148"/>
    </row>
    <row r="396" spans="1:7" x14ac:dyDescent="0.2">
      <c r="A396" s="147"/>
      <c r="B396" s="147"/>
      <c r="C396" s="147"/>
      <c r="D396" s="147"/>
      <c r="E396" s="147"/>
      <c r="F396" s="148"/>
      <c r="G396" s="148"/>
    </row>
    <row r="397" spans="1:7" x14ac:dyDescent="0.2">
      <c r="A397" s="147"/>
      <c r="B397" s="147"/>
      <c r="C397" s="147"/>
      <c r="D397" s="147"/>
      <c r="E397" s="147"/>
      <c r="F397" s="148"/>
      <c r="G397" s="148"/>
    </row>
    <row r="398" spans="1:7" x14ac:dyDescent="0.2">
      <c r="A398" s="147"/>
      <c r="B398" s="147"/>
      <c r="C398" s="147"/>
      <c r="D398" s="147"/>
      <c r="E398" s="147"/>
      <c r="F398" s="148"/>
      <c r="G398" s="148"/>
    </row>
    <row r="399" spans="1:7" x14ac:dyDescent="0.2">
      <c r="A399" s="147"/>
      <c r="B399" s="147"/>
      <c r="C399" s="147"/>
      <c r="D399" s="147"/>
      <c r="E399" s="147"/>
      <c r="F399" s="148"/>
      <c r="G399" s="148"/>
    </row>
    <row r="400" spans="1:7" x14ac:dyDescent="0.2">
      <c r="A400" s="147"/>
      <c r="B400" s="147"/>
      <c r="C400" s="147"/>
      <c r="D400" s="147"/>
      <c r="E400" s="147"/>
      <c r="F400" s="148"/>
      <c r="G400" s="148"/>
    </row>
    <row r="401" spans="1:7" x14ac:dyDescent="0.2">
      <c r="A401" s="147"/>
      <c r="B401" s="147"/>
      <c r="C401" s="147"/>
      <c r="D401" s="147"/>
      <c r="E401" s="147"/>
      <c r="F401" s="148"/>
      <c r="G401" s="148"/>
    </row>
    <row r="402" spans="1:7" x14ac:dyDescent="0.2">
      <c r="A402" s="147"/>
      <c r="B402" s="147"/>
      <c r="C402" s="147"/>
      <c r="D402" s="147"/>
      <c r="E402" s="147"/>
      <c r="F402" s="148"/>
      <c r="G402" s="148"/>
    </row>
    <row r="403" spans="1:7" x14ac:dyDescent="0.2">
      <c r="A403" s="147"/>
      <c r="B403" s="147"/>
      <c r="C403" s="147"/>
      <c r="D403" s="147"/>
      <c r="E403" s="147"/>
      <c r="F403" s="148"/>
      <c r="G403" s="148"/>
    </row>
    <row r="404" spans="1:7" x14ac:dyDescent="0.2">
      <c r="A404" s="147"/>
      <c r="B404" s="147"/>
      <c r="C404" s="147"/>
      <c r="D404" s="147"/>
      <c r="E404" s="147"/>
      <c r="F404" s="148"/>
      <c r="G404" s="148"/>
    </row>
    <row r="405" spans="1:7" x14ac:dyDescent="0.2">
      <c r="A405" s="147"/>
      <c r="B405" s="147"/>
      <c r="C405" s="147"/>
      <c r="D405" s="147"/>
      <c r="E405" s="147"/>
      <c r="F405" s="148"/>
      <c r="G405" s="148"/>
    </row>
    <row r="406" spans="1:7" x14ac:dyDescent="0.2">
      <c r="A406" s="147"/>
      <c r="B406" s="147"/>
      <c r="C406" s="147"/>
      <c r="D406" s="147"/>
      <c r="E406" s="147"/>
      <c r="F406" s="148"/>
      <c r="G406" s="148"/>
    </row>
    <row r="407" spans="1:7" x14ac:dyDescent="0.2">
      <c r="A407" s="147"/>
      <c r="B407" s="147"/>
      <c r="C407" s="147"/>
      <c r="D407" s="147"/>
      <c r="E407" s="147"/>
      <c r="F407" s="148"/>
      <c r="G407" s="148"/>
    </row>
    <row r="408" spans="1:7" x14ac:dyDescent="0.2">
      <c r="A408" s="147"/>
      <c r="B408" s="147"/>
      <c r="C408" s="147"/>
      <c r="D408" s="147"/>
      <c r="E408" s="147"/>
      <c r="F408" s="148"/>
      <c r="G408" s="148"/>
    </row>
    <row r="409" spans="1:7" x14ac:dyDescent="0.2">
      <c r="A409" s="147"/>
      <c r="B409" s="147"/>
      <c r="C409" s="147"/>
      <c r="D409" s="147"/>
      <c r="E409" s="147"/>
      <c r="F409" s="148"/>
      <c r="G409" s="148"/>
    </row>
    <row r="410" spans="1:7" x14ac:dyDescent="0.2">
      <c r="A410" s="147"/>
      <c r="B410" s="147"/>
      <c r="C410" s="147"/>
      <c r="D410" s="147"/>
      <c r="E410" s="147"/>
      <c r="F410" s="148"/>
      <c r="G410" s="148"/>
    </row>
    <row r="411" spans="1:7" x14ac:dyDescent="0.2">
      <c r="A411" s="147"/>
      <c r="B411" s="147"/>
      <c r="C411" s="147"/>
      <c r="D411" s="147"/>
      <c r="E411" s="147"/>
      <c r="F411" s="148"/>
      <c r="G411" s="148"/>
    </row>
    <row r="412" spans="1:7" x14ac:dyDescent="0.2">
      <c r="A412" s="147"/>
      <c r="B412" s="147"/>
      <c r="C412" s="147"/>
      <c r="D412" s="147"/>
      <c r="E412" s="147"/>
      <c r="F412" s="148"/>
      <c r="G412" s="148"/>
    </row>
    <row r="413" spans="1:7" x14ac:dyDescent="0.2">
      <c r="A413" s="147"/>
      <c r="B413" s="147"/>
      <c r="C413" s="147"/>
      <c r="D413" s="147"/>
      <c r="E413" s="147"/>
      <c r="F413" s="148"/>
      <c r="G413" s="148"/>
    </row>
    <row r="414" spans="1:7" x14ac:dyDescent="0.2">
      <c r="A414" s="147"/>
      <c r="B414" s="147"/>
      <c r="C414" s="147"/>
      <c r="D414" s="147"/>
      <c r="E414" s="147"/>
      <c r="F414" s="148"/>
      <c r="G414" s="148"/>
    </row>
    <row r="415" spans="1:7" x14ac:dyDescent="0.2">
      <c r="A415" s="147"/>
      <c r="B415" s="147"/>
      <c r="C415" s="147"/>
      <c r="D415" s="147"/>
      <c r="E415" s="147"/>
      <c r="F415" s="148"/>
      <c r="G415" s="148"/>
    </row>
    <row r="416" spans="1:7" x14ac:dyDescent="0.2">
      <c r="A416" s="147"/>
      <c r="B416" s="147"/>
      <c r="C416" s="147"/>
      <c r="D416" s="147"/>
      <c r="E416" s="147"/>
      <c r="F416" s="148"/>
      <c r="G416" s="148"/>
    </row>
    <row r="417" spans="1:7" x14ac:dyDescent="0.2">
      <c r="A417" s="147"/>
      <c r="B417" s="147"/>
      <c r="C417" s="147"/>
      <c r="D417" s="147"/>
      <c r="E417" s="147"/>
      <c r="F417" s="148"/>
      <c r="G417" s="148"/>
    </row>
    <row r="418" spans="1:7" x14ac:dyDescent="0.2">
      <c r="A418" s="147"/>
      <c r="B418" s="147"/>
      <c r="C418" s="147"/>
      <c r="D418" s="147"/>
      <c r="E418" s="147"/>
      <c r="F418" s="148"/>
      <c r="G418" s="148"/>
    </row>
    <row r="419" spans="1:7" x14ac:dyDescent="0.2">
      <c r="A419" s="147"/>
      <c r="B419" s="147"/>
      <c r="C419" s="147"/>
      <c r="D419" s="147"/>
      <c r="E419" s="147"/>
      <c r="F419" s="148"/>
      <c r="G419" s="148"/>
    </row>
    <row r="420" spans="1:7" x14ac:dyDescent="0.2">
      <c r="A420" s="147"/>
      <c r="B420" s="147"/>
      <c r="C420" s="147"/>
      <c r="D420" s="147"/>
      <c r="E420" s="147"/>
      <c r="F420" s="148"/>
      <c r="G420" s="148"/>
    </row>
    <row r="421" spans="1:7" x14ac:dyDescent="0.2">
      <c r="A421" s="147"/>
      <c r="B421" s="147"/>
      <c r="C421" s="147"/>
      <c r="D421" s="147"/>
      <c r="E421" s="147"/>
      <c r="F421" s="148"/>
      <c r="G421" s="148"/>
    </row>
    <row r="422" spans="1:7" x14ac:dyDescent="0.2">
      <c r="A422" s="147"/>
      <c r="B422" s="147"/>
      <c r="C422" s="147"/>
      <c r="D422" s="147"/>
      <c r="E422" s="147"/>
      <c r="F422" s="148"/>
      <c r="G422" s="148"/>
    </row>
    <row r="423" spans="1:7" x14ac:dyDescent="0.2">
      <c r="A423" s="147"/>
      <c r="B423" s="147"/>
      <c r="C423" s="147"/>
      <c r="D423" s="147"/>
      <c r="E423" s="147"/>
      <c r="F423" s="148"/>
      <c r="G423" s="148"/>
    </row>
    <row r="424" spans="1:7" x14ac:dyDescent="0.2">
      <c r="A424" s="147"/>
      <c r="B424" s="147"/>
      <c r="C424" s="147"/>
      <c r="D424" s="147"/>
      <c r="E424" s="147"/>
      <c r="F424" s="148"/>
      <c r="G424" s="148"/>
    </row>
    <row r="425" spans="1:7" x14ac:dyDescent="0.2">
      <c r="A425" s="147"/>
      <c r="B425" s="147"/>
      <c r="C425" s="147"/>
      <c r="D425" s="147"/>
      <c r="E425" s="147"/>
      <c r="F425" s="148"/>
      <c r="G425" s="148"/>
    </row>
    <row r="426" spans="1:7" x14ac:dyDescent="0.2">
      <c r="A426" s="147"/>
      <c r="B426" s="147"/>
      <c r="C426" s="147"/>
      <c r="D426" s="147"/>
      <c r="E426" s="147"/>
      <c r="F426" s="148"/>
      <c r="G426" s="148"/>
    </row>
    <row r="427" spans="1:7" x14ac:dyDescent="0.2">
      <c r="A427" s="147"/>
      <c r="B427" s="147"/>
      <c r="C427" s="147"/>
      <c r="D427" s="147"/>
      <c r="E427" s="147"/>
      <c r="F427" s="148"/>
      <c r="G427" s="148"/>
    </row>
    <row r="428" spans="1:7" x14ac:dyDescent="0.2">
      <c r="A428" s="147"/>
      <c r="B428" s="147"/>
      <c r="C428" s="147"/>
      <c r="D428" s="147"/>
      <c r="E428" s="147"/>
      <c r="F428" s="148"/>
      <c r="G428" s="148"/>
    </row>
    <row r="429" spans="1:7" x14ac:dyDescent="0.2">
      <c r="A429" s="147"/>
      <c r="B429" s="147"/>
      <c r="C429" s="147"/>
      <c r="D429" s="147"/>
      <c r="E429" s="147"/>
      <c r="F429" s="148"/>
      <c r="G429" s="148"/>
    </row>
    <row r="430" spans="1:7" x14ac:dyDescent="0.2">
      <c r="A430" s="147"/>
      <c r="B430" s="147"/>
      <c r="C430" s="147"/>
      <c r="D430" s="147"/>
      <c r="E430" s="147"/>
      <c r="F430" s="148"/>
      <c r="G430" s="148"/>
    </row>
    <row r="431" spans="1:7" x14ac:dyDescent="0.2">
      <c r="A431" s="147"/>
      <c r="B431" s="147"/>
      <c r="C431" s="147"/>
      <c r="D431" s="147"/>
      <c r="E431" s="147"/>
      <c r="F431" s="148"/>
      <c r="G431" s="148"/>
    </row>
    <row r="432" spans="1:7" x14ac:dyDescent="0.2">
      <c r="A432" s="147"/>
      <c r="B432" s="147"/>
      <c r="C432" s="147"/>
      <c r="D432" s="147"/>
      <c r="E432" s="147"/>
      <c r="F432" s="148"/>
      <c r="G432" s="148"/>
    </row>
    <row r="433" spans="1:7" x14ac:dyDescent="0.2">
      <c r="A433" s="147"/>
      <c r="B433" s="147"/>
      <c r="C433" s="147"/>
      <c r="D433" s="147"/>
      <c r="E433" s="147"/>
      <c r="F433" s="148"/>
      <c r="G433" s="148"/>
    </row>
    <row r="434" spans="1:7" x14ac:dyDescent="0.2">
      <c r="A434" s="147"/>
      <c r="B434" s="147"/>
      <c r="C434" s="147"/>
      <c r="D434" s="147"/>
      <c r="E434" s="147"/>
      <c r="F434" s="148"/>
      <c r="G434" s="148"/>
    </row>
    <row r="435" spans="1:7" x14ac:dyDescent="0.2">
      <c r="A435" s="147"/>
      <c r="B435" s="147"/>
      <c r="C435" s="147"/>
      <c r="D435" s="147"/>
      <c r="E435" s="147"/>
      <c r="F435" s="148"/>
      <c r="G435" s="148"/>
    </row>
    <row r="436" spans="1:7" x14ac:dyDescent="0.2">
      <c r="A436" s="147"/>
      <c r="B436" s="147"/>
      <c r="C436" s="147"/>
      <c r="D436" s="147"/>
      <c r="E436" s="147"/>
      <c r="F436" s="148"/>
      <c r="G436" s="148"/>
    </row>
    <row r="437" spans="1:7" x14ac:dyDescent="0.2">
      <c r="A437" s="147"/>
      <c r="B437" s="147"/>
      <c r="C437" s="147"/>
      <c r="D437" s="147"/>
      <c r="E437" s="147"/>
      <c r="F437" s="148"/>
      <c r="G437" s="148"/>
    </row>
    <row r="438" spans="1:7" x14ac:dyDescent="0.2">
      <c r="A438" s="147"/>
      <c r="B438" s="147"/>
      <c r="C438" s="147"/>
      <c r="D438" s="147"/>
      <c r="E438" s="147"/>
      <c r="F438" s="148"/>
      <c r="G438" s="148"/>
    </row>
    <row r="439" spans="1:7" x14ac:dyDescent="0.2">
      <c r="A439" s="147"/>
      <c r="B439" s="147"/>
      <c r="C439" s="147"/>
      <c r="D439" s="147"/>
      <c r="E439" s="147"/>
      <c r="F439" s="148"/>
      <c r="G439" s="148"/>
    </row>
    <row r="440" spans="1:7" x14ac:dyDescent="0.2">
      <c r="A440" s="147"/>
      <c r="B440" s="147"/>
      <c r="C440" s="147"/>
      <c r="D440" s="147"/>
      <c r="E440" s="147"/>
      <c r="F440" s="148"/>
      <c r="G440" s="148"/>
    </row>
    <row r="441" spans="1:7" x14ac:dyDescent="0.2">
      <c r="A441" s="147"/>
      <c r="B441" s="147"/>
      <c r="C441" s="147"/>
      <c r="D441" s="147"/>
      <c r="E441" s="147"/>
      <c r="F441" s="148"/>
      <c r="G441" s="148"/>
    </row>
    <row r="442" spans="1:7" x14ac:dyDescent="0.2">
      <c r="A442" s="147"/>
      <c r="B442" s="147"/>
      <c r="C442" s="147"/>
      <c r="D442" s="147"/>
      <c r="E442" s="147"/>
      <c r="F442" s="148"/>
      <c r="G442" s="148"/>
    </row>
    <row r="443" spans="1:7" x14ac:dyDescent="0.2">
      <c r="A443" s="147"/>
      <c r="B443" s="147"/>
      <c r="C443" s="147"/>
      <c r="D443" s="147"/>
      <c r="E443" s="147"/>
      <c r="F443" s="148"/>
      <c r="G443" s="148"/>
    </row>
    <row r="444" spans="1:7" x14ac:dyDescent="0.2">
      <c r="A444" s="147"/>
      <c r="B444" s="147"/>
      <c r="C444" s="147"/>
      <c r="D444" s="147"/>
      <c r="E444" s="147"/>
      <c r="F444" s="148"/>
      <c r="G444" s="148"/>
    </row>
    <row r="445" spans="1:7" x14ac:dyDescent="0.2">
      <c r="A445" s="147"/>
      <c r="B445" s="147"/>
      <c r="C445" s="147"/>
      <c r="D445" s="147"/>
      <c r="E445" s="147"/>
      <c r="F445" s="148"/>
      <c r="G445" s="148"/>
    </row>
    <row r="446" spans="1:7" x14ac:dyDescent="0.2">
      <c r="A446" s="147"/>
      <c r="B446" s="147"/>
      <c r="C446" s="147"/>
      <c r="D446" s="147"/>
      <c r="E446" s="147"/>
      <c r="F446" s="148"/>
      <c r="G446" s="148"/>
    </row>
    <row r="447" spans="1:7" x14ac:dyDescent="0.2">
      <c r="A447" s="147"/>
      <c r="B447" s="147"/>
      <c r="C447" s="147"/>
      <c r="D447" s="147"/>
      <c r="E447" s="147"/>
      <c r="F447" s="148"/>
      <c r="G447" s="148"/>
    </row>
    <row r="448" spans="1:7" x14ac:dyDescent="0.2">
      <c r="A448" s="147"/>
      <c r="B448" s="147"/>
      <c r="C448" s="147"/>
      <c r="D448" s="147"/>
      <c r="E448" s="147"/>
      <c r="F448" s="148"/>
      <c r="G448" s="148"/>
    </row>
    <row r="449" spans="1:7" x14ac:dyDescent="0.2">
      <c r="A449" s="147"/>
      <c r="B449" s="147"/>
      <c r="C449" s="147"/>
      <c r="D449" s="147"/>
      <c r="E449" s="147"/>
      <c r="F449" s="148"/>
      <c r="G449" s="148"/>
    </row>
    <row r="450" spans="1:7" x14ac:dyDescent="0.2">
      <c r="A450" s="147"/>
      <c r="B450" s="147"/>
      <c r="C450" s="147"/>
      <c r="D450" s="147"/>
      <c r="E450" s="147"/>
      <c r="F450" s="148"/>
      <c r="G450" s="148"/>
    </row>
    <row r="451" spans="1:7" x14ac:dyDescent="0.2">
      <c r="A451" s="147"/>
      <c r="B451" s="147"/>
      <c r="C451" s="147"/>
      <c r="D451" s="147"/>
      <c r="E451" s="147"/>
      <c r="F451" s="148"/>
      <c r="G451" s="148"/>
    </row>
    <row r="452" spans="1:7" x14ac:dyDescent="0.2">
      <c r="A452" s="147"/>
      <c r="B452" s="147"/>
      <c r="C452" s="147"/>
      <c r="D452" s="147"/>
      <c r="E452" s="147"/>
      <c r="F452" s="148"/>
      <c r="G452" s="148"/>
    </row>
    <row r="453" spans="1:7" x14ac:dyDescent="0.2">
      <c r="A453" s="147"/>
      <c r="B453" s="147"/>
      <c r="C453" s="147"/>
      <c r="D453" s="147"/>
      <c r="E453" s="147"/>
      <c r="F453" s="148"/>
      <c r="G453" s="148"/>
    </row>
    <row r="454" spans="1:7" x14ac:dyDescent="0.2">
      <c r="A454" s="147"/>
      <c r="B454" s="147"/>
      <c r="C454" s="147"/>
      <c r="D454" s="147"/>
      <c r="E454" s="147"/>
      <c r="F454" s="148"/>
      <c r="G454" s="148"/>
    </row>
    <row r="455" spans="1:7" x14ac:dyDescent="0.2">
      <c r="A455" s="147"/>
      <c r="B455" s="147"/>
      <c r="C455" s="147"/>
      <c r="D455" s="147"/>
      <c r="E455" s="147"/>
      <c r="F455" s="148"/>
      <c r="G455" s="148"/>
    </row>
    <row r="456" spans="1:7" x14ac:dyDescent="0.2">
      <c r="A456" s="147"/>
      <c r="B456" s="147"/>
      <c r="C456" s="147"/>
      <c r="D456" s="147"/>
      <c r="E456" s="147"/>
      <c r="F456" s="148"/>
      <c r="G456" s="148"/>
    </row>
    <row r="457" spans="1:7" x14ac:dyDescent="0.2">
      <c r="A457" s="147"/>
      <c r="B457" s="147"/>
      <c r="C457" s="147"/>
      <c r="D457" s="147"/>
      <c r="E457" s="147"/>
      <c r="F457" s="148"/>
      <c r="G457" s="148"/>
    </row>
    <row r="458" spans="1:7" x14ac:dyDescent="0.2">
      <c r="A458" s="147"/>
      <c r="B458" s="147"/>
      <c r="C458" s="147"/>
      <c r="D458" s="147"/>
      <c r="E458" s="147"/>
      <c r="F458" s="148"/>
      <c r="G458" s="148"/>
    </row>
    <row r="459" spans="1:7" x14ac:dyDescent="0.2">
      <c r="A459" s="147"/>
      <c r="B459" s="147"/>
      <c r="C459" s="147"/>
      <c r="D459" s="147"/>
      <c r="E459" s="147"/>
      <c r="F459" s="148"/>
      <c r="G459" s="148"/>
    </row>
    <row r="460" spans="1:7" x14ac:dyDescent="0.2">
      <c r="A460" s="147"/>
      <c r="B460" s="147"/>
      <c r="C460" s="147"/>
      <c r="D460" s="147"/>
      <c r="E460" s="147"/>
      <c r="F460" s="148"/>
      <c r="G460" s="148"/>
    </row>
    <row r="461" spans="1:7" x14ac:dyDescent="0.2">
      <c r="A461" s="147"/>
      <c r="B461" s="147"/>
      <c r="C461" s="147"/>
      <c r="D461" s="147"/>
      <c r="E461" s="147"/>
      <c r="F461" s="148"/>
      <c r="G461" s="148"/>
    </row>
    <row r="462" spans="1:7" x14ac:dyDescent="0.2">
      <c r="A462" s="147"/>
      <c r="B462" s="147"/>
      <c r="C462" s="147"/>
      <c r="D462" s="147"/>
      <c r="E462" s="147"/>
      <c r="F462" s="148"/>
      <c r="G462" s="148"/>
    </row>
    <row r="463" spans="1:7" x14ac:dyDescent="0.2">
      <c r="A463" s="147"/>
      <c r="B463" s="147"/>
      <c r="C463" s="147"/>
      <c r="D463" s="147"/>
      <c r="E463" s="147"/>
      <c r="F463" s="148"/>
      <c r="G463" s="148"/>
    </row>
    <row r="464" spans="1:7" x14ac:dyDescent="0.2">
      <c r="A464" s="147"/>
      <c r="B464" s="147"/>
      <c r="C464" s="147"/>
      <c r="D464" s="147"/>
      <c r="E464" s="147"/>
      <c r="F464" s="148"/>
      <c r="G464" s="148"/>
    </row>
    <row r="465" spans="1:7" x14ac:dyDescent="0.2">
      <c r="A465" s="147"/>
      <c r="B465" s="147"/>
      <c r="C465" s="147"/>
      <c r="D465" s="147"/>
      <c r="E465" s="147"/>
      <c r="F465" s="148"/>
      <c r="G465" s="148"/>
    </row>
    <row r="466" spans="1:7" x14ac:dyDescent="0.2">
      <c r="A466" s="147"/>
      <c r="B466" s="147"/>
      <c r="C466" s="147"/>
      <c r="D466" s="147"/>
      <c r="E466" s="147"/>
      <c r="F466" s="148"/>
      <c r="G466" s="148"/>
    </row>
    <row r="467" spans="1:7" x14ac:dyDescent="0.2">
      <c r="A467" s="147"/>
      <c r="B467" s="147"/>
      <c r="C467" s="147"/>
      <c r="D467" s="147"/>
      <c r="E467" s="147"/>
      <c r="F467" s="148"/>
      <c r="G467" s="148"/>
    </row>
    <row r="468" spans="1:7" x14ac:dyDescent="0.2">
      <c r="A468" s="147"/>
      <c r="B468" s="147"/>
      <c r="C468" s="147"/>
      <c r="D468" s="147"/>
      <c r="E468" s="147"/>
      <c r="F468" s="148"/>
      <c r="G468" s="148"/>
    </row>
    <row r="469" spans="1:7" x14ac:dyDescent="0.2">
      <c r="A469" s="147"/>
      <c r="B469" s="147"/>
      <c r="C469" s="147"/>
      <c r="D469" s="147"/>
      <c r="E469" s="147"/>
      <c r="F469" s="148"/>
      <c r="G469" s="148"/>
    </row>
    <row r="470" spans="1:7" x14ac:dyDescent="0.2">
      <c r="A470" s="147"/>
      <c r="B470" s="147"/>
      <c r="C470" s="147"/>
      <c r="D470" s="147"/>
      <c r="E470" s="147"/>
      <c r="F470" s="148"/>
      <c r="G470" s="148"/>
    </row>
    <row r="471" spans="1:7" x14ac:dyDescent="0.2">
      <c r="A471" s="147"/>
      <c r="B471" s="147"/>
      <c r="C471" s="147"/>
      <c r="D471" s="147"/>
      <c r="E471" s="147"/>
      <c r="F471" s="148"/>
      <c r="G471" s="148"/>
    </row>
    <row r="472" spans="1:7" x14ac:dyDescent="0.2">
      <c r="A472" s="147"/>
      <c r="B472" s="147"/>
      <c r="C472" s="147"/>
      <c r="D472" s="147"/>
      <c r="E472" s="147"/>
      <c r="F472" s="148"/>
      <c r="G472" s="148"/>
    </row>
    <row r="473" spans="1:7" x14ac:dyDescent="0.2">
      <c r="A473" s="147"/>
      <c r="B473" s="147"/>
      <c r="C473" s="147"/>
      <c r="D473" s="147"/>
      <c r="E473" s="147"/>
      <c r="F473" s="148"/>
      <c r="G473" s="148"/>
    </row>
    <row r="474" spans="1:7" x14ac:dyDescent="0.2">
      <c r="A474" s="147"/>
      <c r="B474" s="147"/>
      <c r="C474" s="147"/>
      <c r="D474" s="147"/>
      <c r="E474" s="147"/>
      <c r="F474" s="148"/>
      <c r="G474" s="148"/>
    </row>
    <row r="475" spans="1:7" x14ac:dyDescent="0.2">
      <c r="A475" s="147"/>
      <c r="B475" s="147"/>
      <c r="C475" s="147"/>
      <c r="D475" s="147"/>
      <c r="E475" s="147"/>
      <c r="F475" s="148"/>
      <c r="G475" s="148"/>
    </row>
    <row r="476" spans="1:7" x14ac:dyDescent="0.2">
      <c r="A476" s="147"/>
      <c r="B476" s="147"/>
      <c r="C476" s="147"/>
      <c r="D476" s="147"/>
      <c r="E476" s="147"/>
      <c r="F476" s="148"/>
      <c r="G476" s="148"/>
    </row>
    <row r="477" spans="1:7" x14ac:dyDescent="0.2">
      <c r="A477" s="147"/>
      <c r="B477" s="147"/>
      <c r="C477" s="147"/>
      <c r="D477" s="147"/>
      <c r="E477" s="147"/>
      <c r="F477" s="148"/>
      <c r="G477" s="148"/>
    </row>
    <row r="478" spans="1:7" x14ac:dyDescent="0.2">
      <c r="A478" s="147"/>
      <c r="B478" s="147"/>
      <c r="C478" s="147"/>
      <c r="D478" s="147"/>
      <c r="E478" s="147"/>
      <c r="F478" s="148"/>
      <c r="G478" s="148"/>
    </row>
    <row r="479" spans="1:7" x14ac:dyDescent="0.2">
      <c r="A479" s="147"/>
      <c r="B479" s="147"/>
      <c r="C479" s="147"/>
      <c r="D479" s="147"/>
      <c r="E479" s="147"/>
      <c r="F479" s="148"/>
      <c r="G479" s="148"/>
    </row>
    <row r="480" spans="1:7" x14ac:dyDescent="0.2">
      <c r="A480" s="147"/>
      <c r="B480" s="147"/>
      <c r="C480" s="147"/>
      <c r="D480" s="147"/>
      <c r="E480" s="147"/>
      <c r="F480" s="148"/>
      <c r="G480" s="148"/>
    </row>
    <row r="481" spans="1:7" x14ac:dyDescent="0.2">
      <c r="A481" s="147"/>
      <c r="B481" s="147"/>
      <c r="C481" s="147"/>
      <c r="D481" s="147"/>
      <c r="E481" s="147"/>
      <c r="F481" s="148"/>
      <c r="G481" s="148"/>
    </row>
    <row r="482" spans="1:7" x14ac:dyDescent="0.2">
      <c r="A482" s="147"/>
      <c r="B482" s="147"/>
      <c r="C482" s="147"/>
      <c r="D482" s="147"/>
      <c r="E482" s="147"/>
      <c r="F482" s="148"/>
      <c r="G482" s="148"/>
    </row>
    <row r="483" spans="1:7" x14ac:dyDescent="0.2">
      <c r="A483" s="147"/>
      <c r="B483" s="147"/>
      <c r="C483" s="147"/>
      <c r="D483" s="147"/>
      <c r="E483" s="147"/>
      <c r="F483" s="148"/>
      <c r="G483" s="148"/>
    </row>
    <row r="484" spans="1:7" x14ac:dyDescent="0.2">
      <c r="A484" s="147"/>
      <c r="B484" s="147"/>
      <c r="C484" s="147"/>
      <c r="D484" s="147"/>
      <c r="E484" s="147"/>
      <c r="F484" s="148"/>
      <c r="G484" s="148"/>
    </row>
    <row r="485" spans="1:7" x14ac:dyDescent="0.2">
      <c r="A485" s="147"/>
      <c r="B485" s="147"/>
      <c r="C485" s="147"/>
      <c r="D485" s="147"/>
      <c r="E485" s="147"/>
      <c r="F485" s="148"/>
      <c r="G485" s="148"/>
    </row>
    <row r="486" spans="1:7" x14ac:dyDescent="0.2">
      <c r="A486" s="147"/>
      <c r="B486" s="147"/>
      <c r="C486" s="147"/>
      <c r="D486" s="147"/>
      <c r="E486" s="147"/>
      <c r="F486" s="148"/>
      <c r="G486" s="148"/>
    </row>
    <row r="487" spans="1:7" x14ac:dyDescent="0.2">
      <c r="A487" s="147"/>
      <c r="B487" s="147"/>
      <c r="C487" s="147"/>
      <c r="D487" s="147"/>
      <c r="E487" s="147"/>
      <c r="F487" s="148"/>
      <c r="G487" s="148"/>
    </row>
    <row r="488" spans="1:7" x14ac:dyDescent="0.2">
      <c r="A488" s="147"/>
      <c r="B488" s="147"/>
      <c r="C488" s="147"/>
      <c r="D488" s="147"/>
      <c r="E488" s="147"/>
      <c r="F488" s="148"/>
      <c r="G488" s="148"/>
    </row>
    <row r="489" spans="1:7" x14ac:dyDescent="0.2">
      <c r="A489" s="147"/>
      <c r="B489" s="147"/>
      <c r="C489" s="147"/>
      <c r="D489" s="147"/>
      <c r="E489" s="147"/>
      <c r="F489" s="148"/>
      <c r="G489" s="148"/>
    </row>
    <row r="490" spans="1:7" x14ac:dyDescent="0.2">
      <c r="A490" s="147"/>
      <c r="B490" s="147"/>
      <c r="C490" s="147"/>
      <c r="D490" s="147"/>
      <c r="E490" s="147"/>
      <c r="F490" s="148"/>
      <c r="G490" s="148"/>
    </row>
    <row r="491" spans="1:7" x14ac:dyDescent="0.2">
      <c r="A491" s="147"/>
      <c r="B491" s="147"/>
      <c r="C491" s="147"/>
      <c r="D491" s="147"/>
      <c r="E491" s="147"/>
      <c r="F491" s="148"/>
      <c r="G491" s="148"/>
    </row>
    <row r="492" spans="1:7" x14ac:dyDescent="0.2">
      <c r="A492" s="147"/>
      <c r="B492" s="147"/>
      <c r="C492" s="147"/>
      <c r="D492" s="147"/>
      <c r="E492" s="147"/>
      <c r="F492" s="148"/>
      <c r="G492" s="148"/>
    </row>
    <row r="493" spans="1:7" x14ac:dyDescent="0.2">
      <c r="A493" s="147"/>
      <c r="B493" s="147"/>
      <c r="C493" s="147"/>
      <c r="D493" s="147"/>
      <c r="E493" s="147"/>
      <c r="F493" s="148"/>
      <c r="G493" s="148"/>
    </row>
    <row r="494" spans="1:7" x14ac:dyDescent="0.2">
      <c r="A494" s="147"/>
      <c r="B494" s="147"/>
      <c r="C494" s="147"/>
      <c r="D494" s="147"/>
      <c r="E494" s="147"/>
      <c r="F494" s="148"/>
      <c r="G494" s="148"/>
    </row>
    <row r="495" spans="1:7" x14ac:dyDescent="0.2">
      <c r="A495" s="147"/>
      <c r="B495" s="147"/>
      <c r="C495" s="147"/>
      <c r="D495" s="147"/>
      <c r="E495" s="147"/>
      <c r="F495" s="148"/>
      <c r="G495" s="148"/>
    </row>
    <row r="496" spans="1:7" x14ac:dyDescent="0.2">
      <c r="A496" s="147"/>
      <c r="B496" s="147"/>
      <c r="C496" s="147"/>
      <c r="D496" s="147"/>
      <c r="E496" s="147"/>
      <c r="F496" s="148"/>
      <c r="G496" s="148"/>
    </row>
    <row r="497" spans="1:7" x14ac:dyDescent="0.2">
      <c r="A497" s="147"/>
      <c r="B497" s="147"/>
      <c r="C497" s="147"/>
      <c r="D497" s="147"/>
      <c r="E497" s="147"/>
      <c r="F497" s="148"/>
      <c r="G497" s="148"/>
    </row>
    <row r="498" spans="1:7" x14ac:dyDescent="0.2">
      <c r="A498" s="147"/>
      <c r="B498" s="147"/>
      <c r="C498" s="147"/>
      <c r="D498" s="147"/>
      <c r="E498" s="147"/>
      <c r="F498" s="148"/>
      <c r="G498" s="148"/>
    </row>
    <row r="499" spans="1:7" x14ac:dyDescent="0.2">
      <c r="A499" s="147"/>
      <c r="B499" s="147"/>
      <c r="C499" s="147"/>
      <c r="D499" s="147"/>
      <c r="E499" s="147"/>
      <c r="F499" s="148"/>
      <c r="G499" s="148"/>
    </row>
    <row r="500" spans="1:7" x14ac:dyDescent="0.2">
      <c r="A500" s="147"/>
      <c r="B500" s="147"/>
      <c r="C500" s="147"/>
      <c r="D500" s="147"/>
      <c r="E500" s="147"/>
      <c r="F500" s="148"/>
      <c r="G500" s="148"/>
    </row>
    <row r="501" spans="1:7" x14ac:dyDescent="0.2">
      <c r="A501" s="147"/>
      <c r="B501" s="147"/>
      <c r="C501" s="147"/>
      <c r="D501" s="147"/>
      <c r="E501" s="147"/>
      <c r="F501" s="148"/>
      <c r="G501" s="148"/>
    </row>
    <row r="502" spans="1:7" x14ac:dyDescent="0.2">
      <c r="A502" s="147"/>
      <c r="B502" s="147"/>
      <c r="C502" s="147"/>
      <c r="D502" s="147"/>
      <c r="E502" s="147"/>
      <c r="F502" s="148"/>
      <c r="G502" s="148"/>
    </row>
    <row r="503" spans="1:7" x14ac:dyDescent="0.2">
      <c r="A503" s="147"/>
      <c r="B503" s="147"/>
      <c r="C503" s="147"/>
      <c r="D503" s="147"/>
      <c r="E503" s="147"/>
      <c r="F503" s="148"/>
      <c r="G503" s="148"/>
    </row>
    <row r="504" spans="1:7" x14ac:dyDescent="0.2">
      <c r="A504" s="147"/>
      <c r="B504" s="147"/>
      <c r="C504" s="147"/>
      <c r="D504" s="147"/>
      <c r="E504" s="147"/>
      <c r="F504" s="148"/>
      <c r="G504" s="148"/>
    </row>
    <row r="505" spans="1:7" x14ac:dyDescent="0.2">
      <c r="A505" s="147"/>
      <c r="B505" s="147"/>
      <c r="C505" s="147"/>
      <c r="D505" s="147"/>
      <c r="E505" s="147"/>
      <c r="F505" s="148"/>
      <c r="G505" s="148"/>
    </row>
    <row r="506" spans="1:7" x14ac:dyDescent="0.2">
      <c r="A506" s="147"/>
      <c r="B506" s="147"/>
      <c r="C506" s="147"/>
      <c r="D506" s="147"/>
      <c r="E506" s="147"/>
      <c r="F506" s="148"/>
      <c r="G506" s="148"/>
    </row>
    <row r="507" spans="1:7" x14ac:dyDescent="0.2">
      <c r="A507" s="147"/>
      <c r="B507" s="147"/>
      <c r="C507" s="147"/>
      <c r="D507" s="147"/>
      <c r="E507" s="147"/>
      <c r="F507" s="148"/>
      <c r="G507" s="148"/>
    </row>
    <row r="508" spans="1:7" x14ac:dyDescent="0.2">
      <c r="A508" s="147"/>
      <c r="B508" s="147"/>
      <c r="C508" s="147"/>
      <c r="D508" s="147"/>
      <c r="E508" s="147"/>
      <c r="F508" s="148"/>
      <c r="G508" s="148"/>
    </row>
    <row r="509" spans="1:7" x14ac:dyDescent="0.2">
      <c r="A509" s="147"/>
      <c r="B509" s="147"/>
      <c r="C509" s="147"/>
      <c r="D509" s="147"/>
      <c r="E509" s="147"/>
      <c r="F509" s="148"/>
      <c r="G509" s="148"/>
    </row>
    <row r="510" spans="1:7" x14ac:dyDescent="0.2">
      <c r="A510" s="147"/>
      <c r="B510" s="147"/>
      <c r="C510" s="147"/>
      <c r="D510" s="147"/>
      <c r="E510" s="147"/>
      <c r="F510" s="148"/>
      <c r="G510" s="148"/>
    </row>
    <row r="511" spans="1:7" x14ac:dyDescent="0.2">
      <c r="A511" s="147"/>
      <c r="B511" s="147"/>
      <c r="C511" s="147"/>
      <c r="D511" s="147"/>
      <c r="E511" s="147"/>
      <c r="F511" s="148"/>
      <c r="G511" s="148"/>
    </row>
    <row r="512" spans="1:7" x14ac:dyDescent="0.2">
      <c r="A512" s="147"/>
      <c r="B512" s="147"/>
      <c r="C512" s="147"/>
      <c r="D512" s="147"/>
      <c r="E512" s="147"/>
      <c r="F512" s="148"/>
      <c r="G512" s="148"/>
    </row>
    <row r="513" spans="1:7" x14ac:dyDescent="0.2">
      <c r="A513" s="147"/>
      <c r="B513" s="147"/>
      <c r="C513" s="147"/>
      <c r="D513" s="147"/>
      <c r="E513" s="147"/>
      <c r="F513" s="148"/>
      <c r="G513" s="148"/>
    </row>
    <row r="514" spans="1:7" x14ac:dyDescent="0.2">
      <c r="A514" s="147"/>
      <c r="B514" s="147"/>
      <c r="C514" s="147"/>
      <c r="D514" s="147"/>
      <c r="E514" s="147"/>
      <c r="F514" s="148"/>
      <c r="G514" s="148"/>
    </row>
    <row r="515" spans="1:7" x14ac:dyDescent="0.2">
      <c r="A515" s="147"/>
      <c r="B515" s="147"/>
      <c r="C515" s="147"/>
      <c r="D515" s="147"/>
      <c r="E515" s="147"/>
      <c r="F515" s="148"/>
      <c r="G515" s="148"/>
    </row>
    <row r="516" spans="1:7" x14ac:dyDescent="0.2">
      <c r="A516" s="147"/>
      <c r="B516" s="147"/>
      <c r="C516" s="147"/>
      <c r="D516" s="147"/>
      <c r="E516" s="147"/>
      <c r="F516" s="148"/>
      <c r="G516" s="148"/>
    </row>
    <row r="517" spans="1:7" x14ac:dyDescent="0.2">
      <c r="A517" s="147"/>
      <c r="B517" s="147"/>
      <c r="C517" s="147"/>
      <c r="D517" s="147"/>
      <c r="E517" s="147"/>
      <c r="F517" s="148"/>
      <c r="G517" s="148"/>
    </row>
    <row r="518" spans="1:7" x14ac:dyDescent="0.2">
      <c r="A518" s="147"/>
      <c r="B518" s="147"/>
      <c r="C518" s="147"/>
      <c r="D518" s="147"/>
      <c r="E518" s="147"/>
      <c r="F518" s="148"/>
      <c r="G518" s="148"/>
    </row>
    <row r="519" spans="1:7" x14ac:dyDescent="0.2">
      <c r="A519" s="147"/>
      <c r="B519" s="147"/>
      <c r="C519" s="147"/>
      <c r="D519" s="147"/>
      <c r="E519" s="147"/>
      <c r="F519" s="148"/>
      <c r="G519" s="148"/>
    </row>
    <row r="520" spans="1:7" x14ac:dyDescent="0.2">
      <c r="A520" s="147"/>
      <c r="B520" s="147"/>
      <c r="C520" s="147"/>
      <c r="D520" s="147"/>
      <c r="E520" s="147"/>
      <c r="F520" s="148"/>
      <c r="G520" s="148"/>
    </row>
    <row r="521" spans="1:7" x14ac:dyDescent="0.2">
      <c r="A521" s="147"/>
      <c r="B521" s="147"/>
      <c r="C521" s="147"/>
      <c r="D521" s="147"/>
      <c r="E521" s="147"/>
      <c r="F521" s="148"/>
      <c r="G521" s="148"/>
    </row>
    <row r="522" spans="1:7" x14ac:dyDescent="0.2">
      <c r="A522" s="147"/>
      <c r="B522" s="147"/>
      <c r="C522" s="147"/>
      <c r="D522" s="147"/>
      <c r="E522" s="147"/>
      <c r="F522" s="148"/>
      <c r="G522" s="148"/>
    </row>
    <row r="523" spans="1:7" x14ac:dyDescent="0.2">
      <c r="A523" s="147"/>
      <c r="B523" s="147"/>
      <c r="C523" s="147"/>
      <c r="D523" s="147"/>
      <c r="E523" s="147"/>
      <c r="F523" s="148"/>
      <c r="G523" s="148"/>
    </row>
    <row r="524" spans="1:7" x14ac:dyDescent="0.2">
      <c r="A524" s="147"/>
      <c r="B524" s="147"/>
      <c r="C524" s="147"/>
      <c r="D524" s="147"/>
      <c r="E524" s="147"/>
      <c r="F524" s="148"/>
      <c r="G524" s="148"/>
    </row>
    <row r="525" spans="1:7" x14ac:dyDescent="0.2">
      <c r="A525" s="147"/>
      <c r="B525" s="147"/>
      <c r="C525" s="147"/>
      <c r="D525" s="147"/>
      <c r="E525" s="147"/>
      <c r="F525" s="148"/>
      <c r="G525" s="148"/>
    </row>
    <row r="526" spans="1:7" x14ac:dyDescent="0.2">
      <c r="A526" s="147"/>
      <c r="B526" s="147"/>
      <c r="C526" s="147"/>
      <c r="D526" s="147"/>
      <c r="E526" s="147"/>
      <c r="F526" s="148"/>
      <c r="G526" s="148"/>
    </row>
    <row r="527" spans="1:7" x14ac:dyDescent="0.2">
      <c r="A527" s="147"/>
      <c r="B527" s="147"/>
      <c r="C527" s="147"/>
      <c r="D527" s="147"/>
      <c r="E527" s="147"/>
      <c r="F527" s="148"/>
      <c r="G527" s="148"/>
    </row>
    <row r="528" spans="1:7" x14ac:dyDescent="0.2">
      <c r="A528" s="147"/>
      <c r="B528" s="147"/>
      <c r="C528" s="147"/>
      <c r="D528" s="147"/>
      <c r="E528" s="147"/>
      <c r="F528" s="148"/>
      <c r="G528" s="148"/>
    </row>
    <row r="529" spans="1:7" x14ac:dyDescent="0.2">
      <c r="A529" s="147"/>
      <c r="B529" s="147"/>
      <c r="C529" s="147"/>
      <c r="D529" s="147"/>
      <c r="E529" s="147"/>
      <c r="F529" s="148"/>
      <c r="G529" s="148"/>
    </row>
    <row r="530" spans="1:7" x14ac:dyDescent="0.2">
      <c r="A530" s="147"/>
      <c r="B530" s="147"/>
      <c r="C530" s="147"/>
      <c r="D530" s="147"/>
      <c r="E530" s="147"/>
      <c r="F530" s="148"/>
      <c r="G530" s="148"/>
    </row>
    <row r="531" spans="1:7" x14ac:dyDescent="0.2">
      <c r="A531" s="147"/>
      <c r="B531" s="147"/>
      <c r="C531" s="147"/>
      <c r="D531" s="147"/>
      <c r="E531" s="147"/>
      <c r="F531" s="148"/>
      <c r="G531" s="148"/>
    </row>
    <row r="532" spans="1:7" x14ac:dyDescent="0.2">
      <c r="A532" s="147"/>
      <c r="B532" s="147"/>
      <c r="C532" s="147"/>
      <c r="D532" s="147"/>
      <c r="E532" s="147"/>
      <c r="F532" s="148"/>
      <c r="G532" s="148"/>
    </row>
    <row r="533" spans="1:7" x14ac:dyDescent="0.2">
      <c r="A533" s="147"/>
      <c r="B533" s="147"/>
      <c r="C533" s="147"/>
      <c r="D533" s="147"/>
      <c r="E533" s="147"/>
      <c r="F533" s="148"/>
      <c r="G533" s="148"/>
    </row>
    <row r="534" spans="1:7" x14ac:dyDescent="0.2">
      <c r="A534" s="147"/>
      <c r="B534" s="147"/>
      <c r="C534" s="147"/>
      <c r="D534" s="147"/>
      <c r="E534" s="147"/>
      <c r="F534" s="148"/>
      <c r="G534" s="148"/>
    </row>
    <row r="535" spans="1:7" x14ac:dyDescent="0.2">
      <c r="A535" s="147"/>
      <c r="B535" s="147"/>
      <c r="C535" s="147"/>
      <c r="D535" s="147"/>
      <c r="E535" s="147"/>
      <c r="F535" s="148"/>
      <c r="G535" s="148"/>
    </row>
    <row r="536" spans="1:7" x14ac:dyDescent="0.2">
      <c r="A536" s="147"/>
      <c r="B536" s="147"/>
      <c r="C536" s="147"/>
      <c r="D536" s="147"/>
      <c r="E536" s="147"/>
      <c r="F536" s="148"/>
      <c r="G536" s="148"/>
    </row>
    <row r="537" spans="1:7" x14ac:dyDescent="0.2">
      <c r="A537" s="147"/>
      <c r="B537" s="147"/>
      <c r="C537" s="147"/>
      <c r="D537" s="147"/>
      <c r="E537" s="147"/>
      <c r="F537" s="148"/>
      <c r="G537" s="148"/>
    </row>
    <row r="538" spans="1:7" x14ac:dyDescent="0.2">
      <c r="A538" s="147"/>
      <c r="B538" s="147"/>
      <c r="C538" s="147"/>
      <c r="D538" s="147"/>
      <c r="E538" s="147"/>
      <c r="F538" s="148"/>
      <c r="G538" s="148"/>
    </row>
    <row r="539" spans="1:7" x14ac:dyDescent="0.2">
      <c r="A539" s="147"/>
      <c r="B539" s="147"/>
      <c r="C539" s="147"/>
      <c r="D539" s="147"/>
      <c r="E539" s="147"/>
      <c r="F539" s="148"/>
      <c r="G539" s="148"/>
    </row>
    <row r="540" spans="1:7" x14ac:dyDescent="0.2">
      <c r="A540" s="147"/>
      <c r="B540" s="147"/>
      <c r="C540" s="147"/>
      <c r="D540" s="147"/>
      <c r="E540" s="147"/>
      <c r="F540" s="148"/>
      <c r="G540" s="148"/>
    </row>
    <row r="541" spans="1:7" x14ac:dyDescent="0.2">
      <c r="A541" s="147"/>
      <c r="B541" s="147"/>
      <c r="C541" s="147"/>
      <c r="D541" s="147"/>
      <c r="E541" s="147"/>
      <c r="F541" s="148"/>
      <c r="G541" s="148"/>
    </row>
    <row r="542" spans="1:7" x14ac:dyDescent="0.2">
      <c r="A542" s="147"/>
      <c r="B542" s="147"/>
      <c r="C542" s="147"/>
      <c r="D542" s="147"/>
      <c r="E542" s="147"/>
      <c r="F542" s="148"/>
      <c r="G542" s="148"/>
    </row>
    <row r="543" spans="1:7" x14ac:dyDescent="0.2">
      <c r="A543" s="147"/>
      <c r="B543" s="147"/>
      <c r="C543" s="147"/>
      <c r="D543" s="147"/>
      <c r="E543" s="147"/>
      <c r="F543" s="148"/>
      <c r="G543" s="148"/>
    </row>
    <row r="544" spans="1:7" x14ac:dyDescent="0.2">
      <c r="A544" s="147"/>
      <c r="B544" s="147"/>
      <c r="C544" s="147"/>
      <c r="D544" s="147"/>
      <c r="E544" s="147"/>
      <c r="F544" s="148"/>
      <c r="G544" s="148"/>
    </row>
    <row r="545" spans="1:7" x14ac:dyDescent="0.2">
      <c r="A545" s="147"/>
      <c r="B545" s="147"/>
      <c r="C545" s="147"/>
      <c r="D545" s="147"/>
      <c r="E545" s="147"/>
      <c r="F545" s="148"/>
      <c r="G545" s="148"/>
    </row>
    <row r="546" spans="1:7" x14ac:dyDescent="0.2">
      <c r="A546" s="147"/>
      <c r="B546" s="147"/>
      <c r="C546" s="147"/>
      <c r="D546" s="147"/>
      <c r="E546" s="147"/>
      <c r="F546" s="148"/>
      <c r="G546" s="148"/>
    </row>
    <row r="547" spans="1:7" x14ac:dyDescent="0.2">
      <c r="A547" s="147"/>
      <c r="B547" s="147"/>
      <c r="C547" s="147"/>
      <c r="D547" s="147"/>
      <c r="E547" s="147"/>
      <c r="F547" s="148"/>
      <c r="G547" s="148"/>
    </row>
    <row r="548" spans="1:7" x14ac:dyDescent="0.2">
      <c r="A548" s="147"/>
      <c r="B548" s="147"/>
      <c r="C548" s="147"/>
      <c r="D548" s="147"/>
      <c r="E548" s="147"/>
      <c r="F548" s="148"/>
      <c r="G548" s="148"/>
    </row>
    <row r="549" spans="1:7" x14ac:dyDescent="0.2">
      <c r="A549" s="147"/>
      <c r="B549" s="147"/>
      <c r="C549" s="147"/>
      <c r="D549" s="147"/>
      <c r="E549" s="147"/>
      <c r="F549" s="148"/>
      <c r="G549" s="148"/>
    </row>
    <row r="550" spans="1:7" x14ac:dyDescent="0.2">
      <c r="A550" s="147"/>
      <c r="B550" s="147"/>
      <c r="C550" s="147"/>
      <c r="D550" s="147"/>
      <c r="E550" s="147"/>
      <c r="F550" s="148"/>
      <c r="G550" s="148"/>
    </row>
    <row r="551" spans="1:7" x14ac:dyDescent="0.2">
      <c r="A551" s="147"/>
      <c r="B551" s="147"/>
      <c r="C551" s="147"/>
      <c r="D551" s="147"/>
      <c r="E551" s="147"/>
      <c r="F551" s="148"/>
      <c r="G551" s="148"/>
    </row>
    <row r="552" spans="1:7" x14ac:dyDescent="0.2">
      <c r="A552" s="147"/>
      <c r="B552" s="147"/>
      <c r="C552" s="147"/>
      <c r="D552" s="147"/>
      <c r="E552" s="147"/>
      <c r="F552" s="148"/>
      <c r="G552" s="148"/>
    </row>
    <row r="553" spans="1:7" x14ac:dyDescent="0.2">
      <c r="A553" s="147"/>
      <c r="B553" s="147"/>
      <c r="C553" s="147"/>
      <c r="D553" s="147"/>
      <c r="E553" s="147"/>
      <c r="F553" s="148"/>
      <c r="G553" s="148"/>
    </row>
    <row r="554" spans="1:7" x14ac:dyDescent="0.2">
      <c r="A554" s="147"/>
      <c r="B554" s="147"/>
      <c r="C554" s="147"/>
      <c r="D554" s="147"/>
      <c r="E554" s="147"/>
      <c r="F554" s="148"/>
      <c r="G554" s="148"/>
    </row>
    <row r="555" spans="1:7" x14ac:dyDescent="0.2">
      <c r="A555" s="147"/>
      <c r="B555" s="147"/>
      <c r="C555" s="147"/>
      <c r="D555" s="147"/>
      <c r="E555" s="147"/>
      <c r="F555" s="148"/>
      <c r="G555" s="148"/>
    </row>
    <row r="556" spans="1:7" x14ac:dyDescent="0.2">
      <c r="A556" s="147"/>
      <c r="B556" s="147"/>
      <c r="C556" s="147"/>
      <c r="D556" s="147"/>
      <c r="E556" s="147"/>
      <c r="F556" s="148"/>
      <c r="G556" s="148"/>
    </row>
    <row r="557" spans="1:7" x14ac:dyDescent="0.2">
      <c r="A557" s="147"/>
      <c r="B557" s="147"/>
      <c r="C557" s="147"/>
      <c r="D557" s="147"/>
      <c r="E557" s="147"/>
      <c r="F557" s="148"/>
      <c r="G557" s="148"/>
    </row>
    <row r="558" spans="1:7" x14ac:dyDescent="0.2">
      <c r="A558" s="147"/>
      <c r="B558" s="147"/>
      <c r="C558" s="147"/>
      <c r="D558" s="147"/>
      <c r="E558" s="147"/>
      <c r="F558" s="148"/>
      <c r="G558" s="148"/>
    </row>
    <row r="559" spans="1:7" x14ac:dyDescent="0.2">
      <c r="A559" s="147"/>
      <c r="B559" s="147"/>
      <c r="C559" s="147"/>
      <c r="D559" s="147"/>
      <c r="E559" s="147"/>
      <c r="F559" s="148"/>
      <c r="G559" s="148"/>
    </row>
    <row r="560" spans="1:7" x14ac:dyDescent="0.2">
      <c r="A560" s="147"/>
      <c r="B560" s="147"/>
      <c r="C560" s="147"/>
      <c r="D560" s="147"/>
      <c r="E560" s="147"/>
      <c r="F560" s="148"/>
      <c r="G560" s="148"/>
    </row>
    <row r="561" spans="1:7" x14ac:dyDescent="0.2">
      <c r="A561" s="147"/>
      <c r="B561" s="147"/>
      <c r="C561" s="147"/>
      <c r="D561" s="147"/>
      <c r="E561" s="147"/>
      <c r="F561" s="148"/>
      <c r="G561" s="148"/>
    </row>
    <row r="562" spans="1:7" x14ac:dyDescent="0.2">
      <c r="A562" s="147"/>
      <c r="B562" s="147"/>
      <c r="C562" s="147"/>
      <c r="D562" s="147"/>
      <c r="E562" s="147"/>
      <c r="F562" s="148"/>
      <c r="G562" s="148"/>
    </row>
    <row r="563" spans="1:7" x14ac:dyDescent="0.2">
      <c r="A563" s="147"/>
      <c r="B563" s="147"/>
      <c r="C563" s="147"/>
      <c r="D563" s="147"/>
      <c r="E563" s="147"/>
      <c r="F563" s="148"/>
      <c r="G563" s="148"/>
    </row>
    <row r="564" spans="1:7" x14ac:dyDescent="0.2">
      <c r="A564" s="147"/>
      <c r="B564" s="147"/>
      <c r="C564" s="147"/>
      <c r="D564" s="147"/>
      <c r="E564" s="147"/>
      <c r="F564" s="148"/>
      <c r="G564" s="148"/>
    </row>
    <row r="565" spans="1:7" x14ac:dyDescent="0.2">
      <c r="A565" s="147"/>
      <c r="B565" s="147"/>
      <c r="C565" s="147"/>
      <c r="D565" s="147"/>
      <c r="E565" s="147"/>
      <c r="F565" s="148"/>
      <c r="G565" s="148"/>
    </row>
    <row r="566" spans="1:7" x14ac:dyDescent="0.2">
      <c r="A566" s="147"/>
      <c r="B566" s="147"/>
      <c r="C566" s="147"/>
      <c r="D566" s="147"/>
      <c r="E566" s="147"/>
      <c r="F566" s="148"/>
      <c r="G566" s="148"/>
    </row>
    <row r="567" spans="1:7" x14ac:dyDescent="0.2">
      <c r="A567" s="147"/>
      <c r="B567" s="147"/>
      <c r="C567" s="147"/>
      <c r="D567" s="147"/>
      <c r="E567" s="147"/>
      <c r="F567" s="148"/>
      <c r="G567" s="148"/>
    </row>
    <row r="568" spans="1:7" x14ac:dyDescent="0.2">
      <c r="A568" s="147"/>
      <c r="B568" s="147"/>
      <c r="C568" s="147"/>
      <c r="D568" s="147"/>
      <c r="E568" s="147"/>
      <c r="F568" s="148"/>
      <c r="G568" s="148"/>
    </row>
    <row r="569" spans="1:7" x14ac:dyDescent="0.2">
      <c r="A569" s="147"/>
      <c r="B569" s="147"/>
      <c r="C569" s="147"/>
      <c r="D569" s="147"/>
      <c r="E569" s="147"/>
      <c r="F569" s="148"/>
      <c r="G569" s="148"/>
    </row>
    <row r="570" spans="1:7" x14ac:dyDescent="0.2">
      <c r="A570" s="147"/>
      <c r="B570" s="147"/>
      <c r="C570" s="147"/>
      <c r="D570" s="147"/>
      <c r="E570" s="147"/>
      <c r="F570" s="148"/>
      <c r="G570" s="148"/>
    </row>
    <row r="571" spans="1:7" x14ac:dyDescent="0.2">
      <c r="A571" s="147"/>
      <c r="B571" s="147"/>
      <c r="C571" s="147"/>
      <c r="D571" s="147"/>
      <c r="E571" s="147"/>
      <c r="F571" s="148"/>
      <c r="G571" s="148"/>
    </row>
    <row r="572" spans="1:7" x14ac:dyDescent="0.2">
      <c r="A572" s="147"/>
      <c r="B572" s="147"/>
      <c r="C572" s="147"/>
      <c r="D572" s="147"/>
      <c r="E572" s="147"/>
      <c r="F572" s="148"/>
      <c r="G572" s="148"/>
    </row>
    <row r="573" spans="1:7" x14ac:dyDescent="0.2">
      <c r="A573" s="147"/>
      <c r="B573" s="147"/>
      <c r="C573" s="147"/>
      <c r="D573" s="147"/>
      <c r="E573" s="147"/>
      <c r="F573" s="148"/>
      <c r="G573" s="148"/>
    </row>
    <row r="574" spans="1:7" x14ac:dyDescent="0.2">
      <c r="A574" s="147"/>
      <c r="B574" s="147"/>
      <c r="C574" s="147"/>
      <c r="D574" s="147"/>
      <c r="E574" s="147"/>
      <c r="F574" s="148"/>
      <c r="G574" s="148"/>
    </row>
    <row r="575" spans="1:7" x14ac:dyDescent="0.2">
      <c r="A575" s="147"/>
      <c r="B575" s="147"/>
      <c r="C575" s="147"/>
      <c r="D575" s="147"/>
      <c r="E575" s="147"/>
      <c r="F575" s="148"/>
      <c r="G575" s="148"/>
    </row>
    <row r="576" spans="1:7" x14ac:dyDescent="0.2">
      <c r="A576" s="147"/>
      <c r="B576" s="147"/>
      <c r="C576" s="147"/>
      <c r="D576" s="147"/>
      <c r="E576" s="147"/>
      <c r="F576" s="148"/>
      <c r="G576" s="148"/>
    </row>
    <row r="577" spans="1:7" x14ac:dyDescent="0.2">
      <c r="A577" s="147"/>
      <c r="B577" s="147"/>
      <c r="C577" s="147"/>
      <c r="D577" s="147"/>
      <c r="E577" s="147"/>
      <c r="F577" s="148"/>
      <c r="G577" s="148"/>
    </row>
    <row r="578" spans="1:7" x14ac:dyDescent="0.2">
      <c r="A578" s="147"/>
      <c r="B578" s="147"/>
      <c r="C578" s="147"/>
      <c r="D578" s="147"/>
      <c r="E578" s="147"/>
      <c r="F578" s="148"/>
      <c r="G578" s="148"/>
    </row>
    <row r="579" spans="1:7" x14ac:dyDescent="0.2">
      <c r="A579" s="147"/>
      <c r="B579" s="147"/>
      <c r="C579" s="147"/>
      <c r="D579" s="147"/>
      <c r="E579" s="147"/>
      <c r="F579" s="148"/>
      <c r="G579" s="148"/>
    </row>
    <row r="580" spans="1:7" x14ac:dyDescent="0.2">
      <c r="A580" s="147"/>
      <c r="B580" s="147"/>
      <c r="C580" s="147"/>
      <c r="D580" s="147"/>
      <c r="E580" s="147"/>
      <c r="F580" s="148"/>
      <c r="G580" s="148"/>
    </row>
    <row r="581" spans="1:7" x14ac:dyDescent="0.2">
      <c r="A581" s="147"/>
      <c r="B581" s="147"/>
      <c r="C581" s="147"/>
      <c r="D581" s="147"/>
      <c r="E581" s="147"/>
      <c r="F581" s="148"/>
      <c r="G581" s="148"/>
    </row>
    <row r="582" spans="1:7" x14ac:dyDescent="0.2">
      <c r="A582" s="147"/>
      <c r="B582" s="147"/>
      <c r="C582" s="147"/>
      <c r="D582" s="147"/>
      <c r="E582" s="147"/>
      <c r="F582" s="148"/>
      <c r="G582" s="148"/>
    </row>
    <row r="583" spans="1:7" x14ac:dyDescent="0.2">
      <c r="A583" s="147"/>
      <c r="B583" s="147"/>
      <c r="C583" s="147"/>
      <c r="D583" s="147"/>
      <c r="E583" s="147"/>
      <c r="F583" s="148"/>
      <c r="G583" s="148"/>
    </row>
    <row r="584" spans="1:7" x14ac:dyDescent="0.2">
      <c r="A584" s="147"/>
      <c r="B584" s="147"/>
      <c r="C584" s="147"/>
      <c r="D584" s="147"/>
      <c r="E584" s="147"/>
      <c r="F584" s="148"/>
      <c r="G584" s="148"/>
    </row>
    <row r="585" spans="1:7" x14ac:dyDescent="0.2">
      <c r="A585" s="147"/>
      <c r="B585" s="147"/>
      <c r="C585" s="147"/>
      <c r="D585" s="147"/>
      <c r="E585" s="147"/>
      <c r="F585" s="148"/>
      <c r="G585" s="148"/>
    </row>
    <row r="586" spans="1:7" x14ac:dyDescent="0.2">
      <c r="A586" s="147"/>
      <c r="B586" s="147"/>
      <c r="C586" s="147"/>
      <c r="D586" s="147"/>
      <c r="E586" s="147"/>
      <c r="F586" s="148"/>
      <c r="G586" s="148"/>
    </row>
    <row r="587" spans="1:7" x14ac:dyDescent="0.2">
      <c r="A587" s="147"/>
      <c r="B587" s="147"/>
      <c r="C587" s="147"/>
      <c r="D587" s="147"/>
      <c r="E587" s="147"/>
      <c r="F587" s="148"/>
      <c r="G587" s="148"/>
    </row>
    <row r="588" spans="1:7" x14ac:dyDescent="0.2">
      <c r="A588" s="147"/>
      <c r="B588" s="147"/>
      <c r="C588" s="147"/>
      <c r="D588" s="147"/>
      <c r="E588" s="147"/>
      <c r="F588" s="148"/>
      <c r="G588" s="148"/>
    </row>
    <row r="589" spans="1:7" x14ac:dyDescent="0.2">
      <c r="A589" s="147"/>
      <c r="B589" s="147"/>
      <c r="C589" s="147"/>
      <c r="D589" s="147"/>
      <c r="E589" s="147"/>
      <c r="F589" s="148"/>
      <c r="G589" s="148"/>
    </row>
    <row r="590" spans="1:7" x14ac:dyDescent="0.2">
      <c r="A590" s="147"/>
      <c r="B590" s="147"/>
      <c r="C590" s="147"/>
      <c r="D590" s="147"/>
      <c r="E590" s="147"/>
      <c r="F590" s="148"/>
      <c r="G590" s="148"/>
    </row>
    <row r="591" spans="1:7" x14ac:dyDescent="0.2">
      <c r="A591" s="147"/>
      <c r="B591" s="147"/>
      <c r="C591" s="147"/>
      <c r="D591" s="147"/>
      <c r="E591" s="147"/>
      <c r="F591" s="148"/>
      <c r="G591" s="148"/>
    </row>
    <row r="592" spans="1:7" x14ac:dyDescent="0.2">
      <c r="A592" s="147"/>
      <c r="B592" s="147"/>
      <c r="C592" s="147"/>
      <c r="D592" s="147"/>
      <c r="E592" s="147"/>
      <c r="F592" s="148"/>
      <c r="G592" s="148"/>
    </row>
    <row r="593" spans="1:7" x14ac:dyDescent="0.2">
      <c r="A593" s="147"/>
      <c r="B593" s="147"/>
      <c r="C593" s="147"/>
      <c r="D593" s="147"/>
      <c r="E593" s="147"/>
      <c r="F593" s="148"/>
      <c r="G593" s="148"/>
    </row>
    <row r="594" spans="1:7" x14ac:dyDescent="0.2">
      <c r="A594" s="147"/>
      <c r="B594" s="147"/>
      <c r="C594" s="147"/>
      <c r="D594" s="147"/>
      <c r="E594" s="147"/>
      <c r="F594" s="148"/>
      <c r="G594" s="148"/>
    </row>
    <row r="595" spans="1:7" x14ac:dyDescent="0.2">
      <c r="A595" s="147"/>
      <c r="B595" s="147"/>
      <c r="C595" s="147"/>
      <c r="D595" s="147"/>
      <c r="E595" s="147"/>
      <c r="F595" s="148"/>
      <c r="G595" s="148"/>
    </row>
    <row r="596" spans="1:7" x14ac:dyDescent="0.2">
      <c r="A596" s="147"/>
      <c r="B596" s="147"/>
      <c r="C596" s="147"/>
      <c r="D596" s="147"/>
      <c r="E596" s="147"/>
      <c r="F596" s="148"/>
      <c r="G596" s="148"/>
    </row>
    <row r="597" spans="1:7" x14ac:dyDescent="0.2">
      <c r="A597" s="147"/>
      <c r="B597" s="147"/>
      <c r="C597" s="147"/>
      <c r="D597" s="147"/>
      <c r="E597" s="147"/>
      <c r="F597" s="148"/>
      <c r="G597" s="148"/>
    </row>
    <row r="598" spans="1:7" x14ac:dyDescent="0.2">
      <c r="A598" s="147"/>
      <c r="B598" s="147"/>
      <c r="C598" s="147"/>
      <c r="D598" s="147"/>
      <c r="E598" s="147"/>
      <c r="F598" s="148"/>
      <c r="G598" s="148"/>
    </row>
    <row r="599" spans="1:7" x14ac:dyDescent="0.2">
      <c r="A599" s="147"/>
      <c r="B599" s="147"/>
      <c r="C599" s="147"/>
      <c r="D599" s="147"/>
      <c r="E599" s="147"/>
      <c r="F599" s="148"/>
      <c r="G599" s="148"/>
    </row>
    <row r="600" spans="1:7" x14ac:dyDescent="0.2">
      <c r="A600" s="147"/>
      <c r="B600" s="147"/>
      <c r="C600" s="147"/>
      <c r="D600" s="147"/>
      <c r="E600" s="147"/>
      <c r="F600" s="148"/>
      <c r="G600" s="148"/>
    </row>
    <row r="601" spans="1:7" x14ac:dyDescent="0.2">
      <c r="A601" s="147"/>
      <c r="B601" s="147"/>
      <c r="C601" s="147"/>
      <c r="D601" s="147"/>
      <c r="E601" s="147"/>
      <c r="F601" s="148"/>
      <c r="G601" s="148"/>
    </row>
    <row r="602" spans="1:7" x14ac:dyDescent="0.2">
      <c r="A602" s="147"/>
      <c r="B602" s="147"/>
      <c r="C602" s="147"/>
      <c r="D602" s="147"/>
      <c r="E602" s="147"/>
      <c r="F602" s="148"/>
      <c r="G602" s="148"/>
    </row>
    <row r="603" spans="1:7" x14ac:dyDescent="0.2">
      <c r="A603" s="147"/>
      <c r="B603" s="147"/>
      <c r="C603" s="147"/>
      <c r="D603" s="147"/>
      <c r="E603" s="147"/>
      <c r="F603" s="148"/>
      <c r="G603" s="148"/>
    </row>
    <row r="604" spans="1:7" x14ac:dyDescent="0.2">
      <c r="A604" s="147"/>
      <c r="B604" s="147"/>
      <c r="C604" s="147"/>
      <c r="D604" s="147"/>
      <c r="E604" s="147"/>
      <c r="F604" s="148"/>
      <c r="G604" s="148"/>
    </row>
    <row r="605" spans="1:7" x14ac:dyDescent="0.2">
      <c r="A605" s="147"/>
      <c r="B605" s="147"/>
      <c r="C605" s="147"/>
      <c r="D605" s="147"/>
      <c r="E605" s="147"/>
      <c r="F605" s="148"/>
      <c r="G605" s="148"/>
    </row>
    <row r="606" spans="1:7" x14ac:dyDescent="0.2">
      <c r="A606" s="147"/>
      <c r="B606" s="147"/>
      <c r="C606" s="147"/>
      <c r="D606" s="147"/>
      <c r="E606" s="147"/>
      <c r="F606" s="148"/>
      <c r="G606" s="148"/>
    </row>
    <row r="607" spans="1:7" x14ac:dyDescent="0.2">
      <c r="A607" s="147"/>
      <c r="B607" s="147"/>
      <c r="C607" s="147"/>
      <c r="D607" s="147"/>
      <c r="E607" s="147"/>
      <c r="F607" s="148"/>
      <c r="G607" s="148"/>
    </row>
    <row r="608" spans="1:7" x14ac:dyDescent="0.2">
      <c r="A608" s="147"/>
      <c r="B608" s="147"/>
      <c r="C608" s="147"/>
      <c r="D608" s="147"/>
      <c r="E608" s="147"/>
      <c r="F608" s="148"/>
      <c r="G608" s="148"/>
    </row>
    <row r="609" spans="1:7" x14ac:dyDescent="0.2">
      <c r="A609" s="147"/>
      <c r="B609" s="147"/>
      <c r="C609" s="147"/>
      <c r="D609" s="147"/>
      <c r="E609" s="147"/>
      <c r="F609" s="148"/>
      <c r="G609" s="148"/>
    </row>
    <row r="610" spans="1:7" x14ac:dyDescent="0.2">
      <c r="A610" s="147"/>
      <c r="B610" s="147"/>
      <c r="C610" s="147"/>
      <c r="D610" s="147"/>
      <c r="E610" s="147"/>
      <c r="F610" s="148"/>
      <c r="G610" s="148"/>
    </row>
    <row r="611" spans="1:7" x14ac:dyDescent="0.2">
      <c r="A611" s="147"/>
      <c r="B611" s="147"/>
      <c r="C611" s="147"/>
      <c r="D611" s="147"/>
      <c r="E611" s="147"/>
      <c r="F611" s="148"/>
      <c r="G611" s="148"/>
    </row>
    <row r="612" spans="1:7" x14ac:dyDescent="0.2">
      <c r="A612" s="147"/>
      <c r="B612" s="147"/>
      <c r="C612" s="147"/>
      <c r="D612" s="147"/>
      <c r="E612" s="147"/>
      <c r="F612" s="148"/>
      <c r="G612" s="148"/>
    </row>
    <row r="613" spans="1:7" x14ac:dyDescent="0.2">
      <c r="A613" s="147"/>
      <c r="B613" s="147"/>
      <c r="C613" s="147"/>
      <c r="D613" s="147"/>
      <c r="E613" s="147"/>
      <c r="F613" s="148"/>
      <c r="G613" s="148"/>
    </row>
    <row r="614" spans="1:7" x14ac:dyDescent="0.2">
      <c r="A614" s="147"/>
      <c r="B614" s="147"/>
      <c r="C614" s="147"/>
      <c r="D614" s="147"/>
      <c r="E614" s="147"/>
      <c r="F614" s="148"/>
      <c r="G614" s="148"/>
    </row>
    <row r="615" spans="1:7" x14ac:dyDescent="0.2">
      <c r="A615" s="147"/>
      <c r="B615" s="147"/>
      <c r="C615" s="147"/>
      <c r="D615" s="147"/>
      <c r="E615" s="147"/>
      <c r="F615" s="148"/>
      <c r="G615" s="148"/>
    </row>
    <row r="616" spans="1:7" x14ac:dyDescent="0.2">
      <c r="A616" s="147"/>
      <c r="B616" s="147"/>
      <c r="C616" s="147"/>
      <c r="D616" s="147"/>
      <c r="E616" s="147"/>
      <c r="F616" s="148"/>
      <c r="G616" s="148"/>
    </row>
    <row r="617" spans="1:7" x14ac:dyDescent="0.2">
      <c r="A617" s="147"/>
      <c r="B617" s="147"/>
      <c r="C617" s="147"/>
      <c r="D617" s="147"/>
      <c r="E617" s="147"/>
      <c r="F617" s="148"/>
      <c r="G617" s="148"/>
    </row>
    <row r="618" spans="1:7" x14ac:dyDescent="0.2">
      <c r="A618" s="147"/>
      <c r="B618" s="147"/>
      <c r="C618" s="147"/>
      <c r="D618" s="147"/>
      <c r="E618" s="147"/>
      <c r="F618" s="148"/>
      <c r="G618" s="148"/>
    </row>
    <row r="619" spans="1:7" x14ac:dyDescent="0.2">
      <c r="A619" s="147"/>
      <c r="B619" s="147"/>
      <c r="C619" s="147"/>
      <c r="D619" s="147"/>
      <c r="E619" s="147"/>
      <c r="F619" s="148"/>
      <c r="G619" s="148"/>
    </row>
    <row r="620" spans="1:7" x14ac:dyDescent="0.2">
      <c r="A620" s="147"/>
      <c r="B620" s="147"/>
      <c r="C620" s="147"/>
      <c r="D620" s="147"/>
      <c r="E620" s="147"/>
      <c r="F620" s="148"/>
      <c r="G620" s="148"/>
    </row>
    <row r="621" spans="1:7" x14ac:dyDescent="0.2">
      <c r="A621" s="147"/>
      <c r="B621" s="147"/>
      <c r="C621" s="147"/>
      <c r="D621" s="147"/>
      <c r="E621" s="147"/>
      <c r="F621" s="148"/>
      <c r="G621" s="148"/>
    </row>
    <row r="622" spans="1:7" x14ac:dyDescent="0.2">
      <c r="A622" s="147"/>
      <c r="B622" s="147"/>
      <c r="C622" s="147"/>
      <c r="D622" s="147"/>
      <c r="E622" s="147"/>
      <c r="F622" s="148"/>
      <c r="G622" s="148"/>
    </row>
    <row r="623" spans="1:7" x14ac:dyDescent="0.2">
      <c r="A623" s="147"/>
      <c r="B623" s="147"/>
      <c r="C623" s="147"/>
      <c r="D623" s="147"/>
      <c r="E623" s="147"/>
      <c r="F623" s="148"/>
      <c r="G623" s="148"/>
    </row>
    <row r="624" spans="1:7" x14ac:dyDescent="0.2">
      <c r="A624" s="147"/>
      <c r="B624" s="147"/>
      <c r="C624" s="147"/>
      <c r="D624" s="147"/>
      <c r="E624" s="147"/>
      <c r="F624" s="148"/>
      <c r="G624" s="148"/>
    </row>
    <row r="625" spans="1:7" x14ac:dyDescent="0.2">
      <c r="A625" s="147"/>
      <c r="B625" s="147"/>
      <c r="C625" s="147"/>
      <c r="D625" s="147"/>
      <c r="E625" s="147"/>
      <c r="F625" s="148"/>
      <c r="G625" s="148"/>
    </row>
    <row r="626" spans="1:7" x14ac:dyDescent="0.2">
      <c r="A626" s="147"/>
      <c r="B626" s="147"/>
      <c r="C626" s="147"/>
      <c r="D626" s="147"/>
      <c r="E626" s="147"/>
      <c r="F626" s="148"/>
      <c r="G626" s="148"/>
    </row>
    <row r="627" spans="1:7" x14ac:dyDescent="0.2">
      <c r="A627" s="147"/>
      <c r="B627" s="147"/>
      <c r="C627" s="147"/>
      <c r="D627" s="147"/>
      <c r="E627" s="147"/>
      <c r="F627" s="148"/>
      <c r="G627" s="148"/>
    </row>
    <row r="628" spans="1:7" x14ac:dyDescent="0.2">
      <c r="A628" s="147"/>
      <c r="B628" s="147"/>
      <c r="C628" s="147"/>
      <c r="D628" s="147"/>
      <c r="E628" s="147"/>
      <c r="F628" s="148"/>
      <c r="G628" s="148"/>
    </row>
    <row r="629" spans="1:7" x14ac:dyDescent="0.2">
      <c r="A629" s="147"/>
      <c r="B629" s="147"/>
      <c r="C629" s="147"/>
      <c r="D629" s="147"/>
      <c r="E629" s="147"/>
      <c r="F629" s="148"/>
      <c r="G629" s="148"/>
    </row>
    <row r="630" spans="1:7" x14ac:dyDescent="0.2">
      <c r="A630" s="147"/>
      <c r="B630" s="147"/>
      <c r="C630" s="147"/>
      <c r="D630" s="147"/>
      <c r="E630" s="147"/>
      <c r="F630" s="148"/>
      <c r="G630" s="148"/>
    </row>
    <row r="631" spans="1:7" x14ac:dyDescent="0.2">
      <c r="A631" s="147"/>
      <c r="B631" s="147"/>
      <c r="C631" s="147"/>
      <c r="D631" s="147"/>
      <c r="E631" s="147"/>
      <c r="F631" s="148"/>
      <c r="G631" s="148"/>
    </row>
    <row r="632" spans="1:7" x14ac:dyDescent="0.2">
      <c r="A632" s="147"/>
      <c r="B632" s="147"/>
      <c r="C632" s="147"/>
      <c r="D632" s="147"/>
      <c r="E632" s="147"/>
      <c r="F632" s="148"/>
      <c r="G632" s="148"/>
    </row>
    <row r="633" spans="1:7" x14ac:dyDescent="0.2">
      <c r="A633" s="147"/>
      <c r="B633" s="147"/>
      <c r="C633" s="147"/>
      <c r="D633" s="147"/>
      <c r="E633" s="147"/>
      <c r="F633" s="148"/>
      <c r="G633" s="148"/>
    </row>
    <row r="634" spans="1:7" x14ac:dyDescent="0.2">
      <c r="A634" s="147"/>
      <c r="B634" s="147"/>
      <c r="C634" s="147"/>
      <c r="D634" s="147"/>
      <c r="E634" s="147"/>
      <c r="F634" s="148"/>
      <c r="G634" s="148"/>
    </row>
    <row r="635" spans="1:7" x14ac:dyDescent="0.2">
      <c r="A635" s="147"/>
      <c r="B635" s="147"/>
      <c r="C635" s="147"/>
      <c r="D635" s="147"/>
      <c r="E635" s="147"/>
      <c r="F635" s="148"/>
      <c r="G635" s="148"/>
    </row>
    <row r="636" spans="1:7" x14ac:dyDescent="0.2">
      <c r="A636" s="147"/>
      <c r="B636" s="147"/>
      <c r="C636" s="147"/>
      <c r="D636" s="147"/>
      <c r="E636" s="147"/>
      <c r="F636" s="148"/>
      <c r="G636" s="148"/>
    </row>
    <row r="637" spans="1:7" x14ac:dyDescent="0.2">
      <c r="A637" s="147"/>
      <c r="B637" s="147"/>
      <c r="C637" s="147"/>
      <c r="D637" s="147"/>
      <c r="E637" s="147"/>
      <c r="F637" s="148"/>
      <c r="G637" s="148"/>
    </row>
    <row r="638" spans="1:7" x14ac:dyDescent="0.2">
      <c r="A638" s="147"/>
      <c r="B638" s="147"/>
      <c r="C638" s="147"/>
      <c r="D638" s="147"/>
      <c r="E638" s="147"/>
      <c r="F638" s="148"/>
      <c r="G638" s="148"/>
    </row>
    <row r="639" spans="1:7" x14ac:dyDescent="0.2">
      <c r="A639" s="147"/>
      <c r="B639" s="147"/>
      <c r="C639" s="147"/>
      <c r="D639" s="147"/>
      <c r="E639" s="147"/>
      <c r="F639" s="148"/>
      <c r="G639" s="148"/>
    </row>
    <row r="640" spans="1:7" x14ac:dyDescent="0.2">
      <c r="A640" s="147"/>
      <c r="B640" s="147"/>
      <c r="C640" s="147"/>
      <c r="D640" s="147"/>
      <c r="E640" s="147"/>
      <c r="F640" s="148"/>
      <c r="G640" s="148"/>
    </row>
    <row r="641" spans="1:7" x14ac:dyDescent="0.2">
      <c r="A641" s="147"/>
      <c r="B641" s="147"/>
      <c r="C641" s="147"/>
      <c r="D641" s="147"/>
      <c r="E641" s="147"/>
      <c r="F641" s="148"/>
      <c r="G641" s="148"/>
    </row>
    <row r="642" spans="1:7" x14ac:dyDescent="0.2">
      <c r="A642" s="147"/>
      <c r="B642" s="147"/>
      <c r="C642" s="147"/>
      <c r="D642" s="147"/>
      <c r="E642" s="147"/>
      <c r="F642" s="148"/>
      <c r="G642" s="148"/>
    </row>
    <row r="643" spans="1:7" x14ac:dyDescent="0.2">
      <c r="A643" s="147"/>
      <c r="B643" s="147"/>
      <c r="C643" s="147"/>
      <c r="D643" s="147"/>
      <c r="E643" s="147"/>
      <c r="F643" s="148"/>
      <c r="G643" s="148"/>
    </row>
    <row r="644" spans="1:7" x14ac:dyDescent="0.2">
      <c r="A644" s="147"/>
      <c r="B644" s="147"/>
      <c r="C644" s="147"/>
      <c r="D644" s="147"/>
      <c r="E644" s="147"/>
      <c r="F644" s="148"/>
      <c r="G644" s="148"/>
    </row>
    <row r="645" spans="1:7" x14ac:dyDescent="0.2">
      <c r="A645" s="147"/>
      <c r="B645" s="147"/>
      <c r="C645" s="147"/>
      <c r="D645" s="147"/>
      <c r="E645" s="147"/>
      <c r="F645" s="148"/>
      <c r="G645" s="148"/>
    </row>
    <row r="646" spans="1:7" x14ac:dyDescent="0.2">
      <c r="A646" s="147"/>
      <c r="B646" s="147"/>
      <c r="C646" s="147"/>
      <c r="D646" s="147"/>
      <c r="E646" s="147"/>
      <c r="F646" s="148"/>
      <c r="G646" s="148"/>
    </row>
    <row r="647" spans="1:7" x14ac:dyDescent="0.2">
      <c r="A647" s="147"/>
      <c r="B647" s="147"/>
      <c r="C647" s="147"/>
      <c r="D647" s="147"/>
      <c r="E647" s="147"/>
      <c r="F647" s="148"/>
      <c r="G647" s="148"/>
    </row>
    <row r="648" spans="1:7" x14ac:dyDescent="0.2">
      <c r="A648" s="147"/>
      <c r="B648" s="147"/>
      <c r="C648" s="147"/>
      <c r="D648" s="147"/>
      <c r="E648" s="147"/>
      <c r="F648" s="148"/>
      <c r="G648" s="148"/>
    </row>
    <row r="649" spans="1:7" x14ac:dyDescent="0.2">
      <c r="A649" s="147"/>
      <c r="B649" s="147"/>
      <c r="C649" s="147"/>
      <c r="D649" s="147"/>
      <c r="E649" s="147"/>
      <c r="F649" s="148"/>
      <c r="G649" s="148"/>
    </row>
    <row r="650" spans="1:7" x14ac:dyDescent="0.2">
      <c r="A650" s="147"/>
      <c r="B650" s="147"/>
      <c r="C650" s="147"/>
      <c r="D650" s="147"/>
      <c r="E650" s="147"/>
      <c r="F650" s="148"/>
      <c r="G650" s="148"/>
    </row>
    <row r="651" spans="1:7" x14ac:dyDescent="0.2">
      <c r="A651" s="147"/>
      <c r="B651" s="147"/>
      <c r="C651" s="147"/>
      <c r="D651" s="147"/>
      <c r="E651" s="147"/>
      <c r="F651" s="148"/>
      <c r="G651" s="148"/>
    </row>
    <row r="652" spans="1:7" x14ac:dyDescent="0.2">
      <c r="A652" s="147"/>
      <c r="B652" s="147"/>
      <c r="C652" s="147"/>
      <c r="D652" s="147"/>
      <c r="E652" s="147"/>
      <c r="F652" s="148"/>
      <c r="G652" s="148"/>
    </row>
    <row r="653" spans="1:7" x14ac:dyDescent="0.2">
      <c r="A653" s="147"/>
      <c r="B653" s="147"/>
      <c r="C653" s="147"/>
      <c r="D653" s="147"/>
      <c r="E653" s="147"/>
      <c r="F653" s="148"/>
      <c r="G653" s="148"/>
    </row>
    <row r="654" spans="1:7" x14ac:dyDescent="0.2">
      <c r="A654" s="147"/>
      <c r="B654" s="147"/>
      <c r="C654" s="147"/>
      <c r="D654" s="147"/>
      <c r="E654" s="147"/>
      <c r="F654" s="148"/>
      <c r="G654" s="148"/>
    </row>
    <row r="655" spans="1:7" x14ac:dyDescent="0.2">
      <c r="A655" s="147"/>
      <c r="B655" s="147"/>
      <c r="C655" s="147"/>
      <c r="D655" s="147"/>
      <c r="E655" s="147"/>
      <c r="F655" s="148"/>
      <c r="G655" s="148"/>
    </row>
    <row r="656" spans="1:7" x14ac:dyDescent="0.2">
      <c r="A656" s="147"/>
      <c r="B656" s="147"/>
      <c r="C656" s="147"/>
      <c r="D656" s="147"/>
      <c r="E656" s="147"/>
      <c r="F656" s="148"/>
      <c r="G656" s="148"/>
    </row>
    <row r="657" spans="1:7" x14ac:dyDescent="0.2">
      <c r="A657" s="147"/>
      <c r="B657" s="147"/>
      <c r="C657" s="147"/>
      <c r="D657" s="147"/>
      <c r="E657" s="147"/>
      <c r="F657" s="148"/>
      <c r="G657" s="148"/>
    </row>
    <row r="658" spans="1:7" x14ac:dyDescent="0.2">
      <c r="A658" s="147"/>
      <c r="B658" s="147"/>
      <c r="C658" s="147"/>
      <c r="D658" s="147"/>
      <c r="E658" s="147"/>
      <c r="F658" s="148"/>
      <c r="G658" s="148"/>
    </row>
    <row r="659" spans="1:7" x14ac:dyDescent="0.2">
      <c r="A659" s="147"/>
      <c r="B659" s="147"/>
      <c r="C659" s="147"/>
      <c r="D659" s="147"/>
      <c r="E659" s="147"/>
      <c r="F659" s="148"/>
      <c r="G659" s="148"/>
    </row>
    <row r="660" spans="1:7" x14ac:dyDescent="0.2">
      <c r="A660" s="147"/>
      <c r="B660" s="147"/>
      <c r="C660" s="147"/>
      <c r="D660" s="147"/>
      <c r="E660" s="147"/>
      <c r="F660" s="148"/>
      <c r="G660" s="148"/>
    </row>
    <row r="661" spans="1:7" x14ac:dyDescent="0.2">
      <c r="A661" s="147"/>
      <c r="B661" s="147"/>
      <c r="C661" s="147"/>
      <c r="D661" s="147"/>
      <c r="E661" s="147"/>
      <c r="F661" s="148"/>
      <c r="G661" s="148"/>
    </row>
    <row r="662" spans="1:7" x14ac:dyDescent="0.2">
      <c r="A662" s="147"/>
      <c r="B662" s="147"/>
      <c r="C662" s="147"/>
      <c r="D662" s="147"/>
      <c r="E662" s="147"/>
      <c r="F662" s="148"/>
      <c r="G662" s="148"/>
    </row>
    <row r="663" spans="1:7" x14ac:dyDescent="0.2">
      <c r="A663" s="147"/>
      <c r="B663" s="147"/>
      <c r="C663" s="147"/>
      <c r="D663" s="147"/>
      <c r="E663" s="147"/>
      <c r="F663" s="148"/>
      <c r="G663" s="148"/>
    </row>
    <row r="664" spans="1:7" x14ac:dyDescent="0.2">
      <c r="A664" s="147"/>
      <c r="B664" s="147"/>
      <c r="C664" s="147"/>
      <c r="D664" s="147"/>
      <c r="E664" s="147"/>
      <c r="F664" s="148"/>
      <c r="G664" s="148"/>
    </row>
    <row r="665" spans="1:7" x14ac:dyDescent="0.2">
      <c r="A665" s="147"/>
      <c r="B665" s="147"/>
      <c r="C665" s="147"/>
      <c r="D665" s="147"/>
      <c r="E665" s="147"/>
      <c r="F665" s="148"/>
      <c r="G665" s="148"/>
    </row>
    <row r="666" spans="1:7" x14ac:dyDescent="0.2">
      <c r="A666" s="147"/>
      <c r="B666" s="147"/>
      <c r="C666" s="147"/>
      <c r="D666" s="147"/>
      <c r="E666" s="147"/>
      <c r="F666" s="148"/>
      <c r="G666" s="148"/>
    </row>
    <row r="667" spans="1:7" x14ac:dyDescent="0.2">
      <c r="A667" s="147"/>
      <c r="B667" s="147"/>
      <c r="C667" s="147"/>
      <c r="D667" s="147"/>
      <c r="E667" s="147"/>
      <c r="F667" s="148"/>
      <c r="G667" s="148"/>
    </row>
    <row r="668" spans="1:7" x14ac:dyDescent="0.2">
      <c r="A668" s="147"/>
      <c r="B668" s="147"/>
      <c r="C668" s="147"/>
      <c r="D668" s="147"/>
      <c r="E668" s="147"/>
      <c r="F668" s="148"/>
      <c r="G668" s="148"/>
    </row>
    <row r="669" spans="1:7" x14ac:dyDescent="0.2">
      <c r="A669" s="147"/>
      <c r="B669" s="147"/>
      <c r="C669" s="147"/>
      <c r="D669" s="147"/>
      <c r="E669" s="147"/>
      <c r="F669" s="148"/>
      <c r="G669" s="148"/>
    </row>
    <row r="670" spans="1:7" x14ac:dyDescent="0.2">
      <c r="A670" s="147"/>
      <c r="B670" s="147"/>
      <c r="C670" s="147"/>
      <c r="D670" s="147"/>
      <c r="E670" s="147"/>
      <c r="F670" s="148"/>
      <c r="G670" s="148"/>
    </row>
    <row r="671" spans="1:7" x14ac:dyDescent="0.2">
      <c r="A671" s="147"/>
      <c r="B671" s="147"/>
      <c r="C671" s="147"/>
      <c r="D671" s="147"/>
      <c r="E671" s="147"/>
      <c r="F671" s="148"/>
      <c r="G671" s="148"/>
    </row>
    <row r="672" spans="1:7" x14ac:dyDescent="0.2">
      <c r="A672" s="147"/>
      <c r="B672" s="147"/>
      <c r="C672" s="147"/>
      <c r="D672" s="147"/>
      <c r="E672" s="147"/>
      <c r="F672" s="148"/>
      <c r="G672" s="148"/>
    </row>
    <row r="673" spans="1:7" x14ac:dyDescent="0.2">
      <c r="A673" s="147"/>
      <c r="B673" s="147"/>
      <c r="C673" s="147"/>
      <c r="D673" s="147"/>
      <c r="E673" s="147"/>
      <c r="F673" s="148"/>
      <c r="G673" s="148"/>
    </row>
    <row r="674" spans="1:7" x14ac:dyDescent="0.2">
      <c r="A674" s="147"/>
      <c r="B674" s="147"/>
      <c r="C674" s="147"/>
      <c r="D674" s="147"/>
      <c r="E674" s="147"/>
      <c r="F674" s="148"/>
      <c r="G674" s="148"/>
    </row>
    <row r="675" spans="1:7" x14ac:dyDescent="0.2">
      <c r="A675" s="147"/>
      <c r="B675" s="147"/>
      <c r="C675" s="147"/>
      <c r="D675" s="147"/>
      <c r="E675" s="147"/>
      <c r="F675" s="148"/>
      <c r="G675" s="148"/>
    </row>
    <row r="676" spans="1:7" x14ac:dyDescent="0.2">
      <c r="A676" s="147"/>
      <c r="B676" s="147"/>
      <c r="C676" s="147"/>
      <c r="D676" s="147"/>
      <c r="E676" s="147"/>
      <c r="F676" s="148"/>
      <c r="G676" s="148"/>
    </row>
    <row r="677" spans="1:7" x14ac:dyDescent="0.2">
      <c r="A677" s="147"/>
      <c r="B677" s="147"/>
      <c r="C677" s="147"/>
      <c r="D677" s="147"/>
      <c r="E677" s="147"/>
      <c r="F677" s="148"/>
      <c r="G677" s="148"/>
    </row>
    <row r="678" spans="1:7" x14ac:dyDescent="0.2">
      <c r="A678" s="147"/>
      <c r="B678" s="147"/>
      <c r="C678" s="147"/>
      <c r="D678" s="147"/>
      <c r="E678" s="147"/>
      <c r="F678" s="148"/>
      <c r="G678" s="148"/>
    </row>
    <row r="679" spans="1:7" x14ac:dyDescent="0.2">
      <c r="A679" s="147"/>
      <c r="B679" s="147"/>
      <c r="C679" s="147"/>
      <c r="D679" s="147"/>
      <c r="E679" s="147"/>
      <c r="F679" s="148"/>
      <c r="G679" s="148"/>
    </row>
    <row r="680" spans="1:7" x14ac:dyDescent="0.2">
      <c r="A680" s="147"/>
      <c r="B680" s="147"/>
      <c r="C680" s="147"/>
      <c r="D680" s="147"/>
      <c r="E680" s="147"/>
      <c r="F680" s="148"/>
      <c r="G680" s="148"/>
    </row>
    <row r="681" spans="1:7" x14ac:dyDescent="0.2">
      <c r="A681" s="147"/>
      <c r="B681" s="147"/>
      <c r="C681" s="147"/>
      <c r="D681" s="147"/>
      <c r="E681" s="147"/>
      <c r="F681" s="148"/>
      <c r="G681" s="148"/>
    </row>
    <row r="682" spans="1:7" x14ac:dyDescent="0.2">
      <c r="A682" s="147"/>
      <c r="B682" s="147"/>
      <c r="C682" s="147"/>
      <c r="D682" s="147"/>
      <c r="E682" s="147"/>
      <c r="F682" s="148"/>
      <c r="G682" s="148"/>
    </row>
    <row r="683" spans="1:7" x14ac:dyDescent="0.2">
      <c r="A683" s="147"/>
      <c r="B683" s="147"/>
      <c r="C683" s="147"/>
      <c r="D683" s="147"/>
      <c r="E683" s="147"/>
      <c r="F683" s="148"/>
      <c r="G683" s="148"/>
    </row>
    <row r="684" spans="1:7" x14ac:dyDescent="0.2">
      <c r="A684" s="147"/>
      <c r="B684" s="147"/>
      <c r="C684" s="147"/>
      <c r="D684" s="147"/>
      <c r="E684" s="147"/>
      <c r="F684" s="148"/>
      <c r="G684" s="148"/>
    </row>
    <row r="685" spans="1:7" x14ac:dyDescent="0.2">
      <c r="A685" s="147"/>
      <c r="B685" s="147"/>
      <c r="C685" s="147"/>
      <c r="D685" s="147"/>
      <c r="E685" s="147"/>
      <c r="F685" s="148"/>
      <c r="G685" s="148"/>
    </row>
    <row r="686" spans="1:7" x14ac:dyDescent="0.2">
      <c r="A686" s="147"/>
      <c r="B686" s="147"/>
      <c r="C686" s="147"/>
      <c r="D686" s="147"/>
      <c r="E686" s="147"/>
      <c r="F686" s="148"/>
      <c r="G686" s="148"/>
    </row>
    <row r="687" spans="1:7" x14ac:dyDescent="0.2">
      <c r="A687" s="147"/>
      <c r="B687" s="147"/>
      <c r="C687" s="147"/>
      <c r="D687" s="147"/>
      <c r="E687" s="147"/>
      <c r="F687" s="148"/>
      <c r="G687" s="148"/>
    </row>
    <row r="688" spans="1:7" x14ac:dyDescent="0.2">
      <c r="A688" s="147"/>
      <c r="B688" s="147"/>
      <c r="C688" s="147"/>
      <c r="D688" s="147"/>
      <c r="E688" s="147"/>
      <c r="F688" s="148"/>
      <c r="G688" s="148"/>
    </row>
    <row r="689" spans="1:7" x14ac:dyDescent="0.2">
      <c r="A689" s="147"/>
      <c r="B689" s="147"/>
      <c r="C689" s="147"/>
      <c r="D689" s="147"/>
      <c r="E689" s="147"/>
      <c r="F689" s="148"/>
      <c r="G689" s="148"/>
    </row>
    <row r="690" spans="1:7" x14ac:dyDescent="0.2">
      <c r="A690" s="147"/>
      <c r="B690" s="147"/>
      <c r="C690" s="147"/>
      <c r="D690" s="147"/>
      <c r="E690" s="147"/>
      <c r="F690" s="148"/>
      <c r="G690" s="148"/>
    </row>
    <row r="691" spans="1:7" x14ac:dyDescent="0.2">
      <c r="A691" s="147"/>
      <c r="B691" s="147"/>
      <c r="C691" s="147"/>
      <c r="D691" s="147"/>
      <c r="E691" s="147"/>
      <c r="F691" s="148"/>
      <c r="G691" s="148"/>
    </row>
    <row r="692" spans="1:7" x14ac:dyDescent="0.2">
      <c r="A692" s="147"/>
      <c r="B692" s="147"/>
      <c r="C692" s="147"/>
      <c r="D692" s="147"/>
      <c r="E692" s="147"/>
      <c r="F692" s="148"/>
      <c r="G692" s="148"/>
    </row>
    <row r="693" spans="1:7" x14ac:dyDescent="0.2">
      <c r="A693" s="147"/>
      <c r="B693" s="147"/>
      <c r="C693" s="147"/>
      <c r="D693" s="147"/>
      <c r="E693" s="147"/>
      <c r="F693" s="148"/>
      <c r="G693" s="148"/>
    </row>
    <row r="694" spans="1:7" x14ac:dyDescent="0.2">
      <c r="A694" s="147"/>
      <c r="B694" s="147"/>
      <c r="C694" s="147"/>
      <c r="D694" s="147"/>
      <c r="E694" s="147"/>
      <c r="F694" s="148"/>
      <c r="G694" s="148"/>
    </row>
    <row r="695" spans="1:7" x14ac:dyDescent="0.2">
      <c r="A695" s="147"/>
      <c r="B695" s="147"/>
      <c r="C695" s="147"/>
      <c r="D695" s="147"/>
      <c r="E695" s="147"/>
      <c r="F695" s="148"/>
      <c r="G695" s="148"/>
    </row>
    <row r="696" spans="1:7" x14ac:dyDescent="0.2">
      <c r="A696" s="147"/>
      <c r="B696" s="147"/>
      <c r="C696" s="147"/>
      <c r="D696" s="147"/>
      <c r="E696" s="147"/>
      <c r="F696" s="148"/>
      <c r="G696" s="148"/>
    </row>
    <row r="697" spans="1:7" x14ac:dyDescent="0.2">
      <c r="A697" s="147"/>
      <c r="B697" s="147"/>
      <c r="C697" s="147"/>
      <c r="D697" s="147"/>
      <c r="E697" s="147"/>
      <c r="F697" s="148"/>
      <c r="G697" s="148"/>
    </row>
    <row r="698" spans="1:7" x14ac:dyDescent="0.2">
      <c r="A698" s="147"/>
      <c r="B698" s="147"/>
      <c r="C698" s="147"/>
      <c r="D698" s="147"/>
      <c r="E698" s="147"/>
      <c r="F698" s="148"/>
      <c r="G698" s="148"/>
    </row>
    <row r="699" spans="1:7" x14ac:dyDescent="0.2">
      <c r="A699" s="147"/>
      <c r="B699" s="147"/>
      <c r="C699" s="147"/>
      <c r="D699" s="147"/>
      <c r="E699" s="147"/>
      <c r="F699" s="148"/>
      <c r="G699" s="148"/>
    </row>
    <row r="700" spans="1:7" x14ac:dyDescent="0.2">
      <c r="A700" s="147"/>
      <c r="B700" s="147"/>
      <c r="C700" s="147"/>
      <c r="D700" s="147"/>
      <c r="E700" s="147"/>
      <c r="F700" s="148"/>
      <c r="G700" s="148"/>
    </row>
    <row r="701" spans="1:7" x14ac:dyDescent="0.2">
      <c r="A701" s="147"/>
      <c r="B701" s="147"/>
      <c r="C701" s="147"/>
      <c r="D701" s="147"/>
      <c r="E701" s="147"/>
      <c r="F701" s="148"/>
      <c r="G701" s="148"/>
    </row>
    <row r="702" spans="1:7" x14ac:dyDescent="0.2">
      <c r="A702" s="147"/>
      <c r="B702" s="147"/>
      <c r="C702" s="147"/>
      <c r="D702" s="147"/>
      <c r="E702" s="147"/>
      <c r="F702" s="148"/>
      <c r="G702" s="148"/>
    </row>
    <row r="703" spans="1:7" x14ac:dyDescent="0.2">
      <c r="A703" s="147"/>
      <c r="B703" s="147"/>
      <c r="C703" s="147"/>
      <c r="D703" s="147"/>
      <c r="E703" s="147"/>
      <c r="F703" s="148"/>
      <c r="G703" s="148"/>
    </row>
    <row r="704" spans="1:7" x14ac:dyDescent="0.2">
      <c r="A704" s="147"/>
      <c r="B704" s="147"/>
      <c r="C704" s="147"/>
      <c r="D704" s="147"/>
      <c r="E704" s="147"/>
      <c r="F704" s="148"/>
      <c r="G704" s="148"/>
    </row>
    <row r="705" spans="1:7" x14ac:dyDescent="0.2">
      <c r="A705" s="147"/>
      <c r="B705" s="147"/>
      <c r="C705" s="147"/>
      <c r="D705" s="147"/>
      <c r="E705" s="147"/>
      <c r="F705" s="148"/>
      <c r="G705" s="148"/>
    </row>
    <row r="706" spans="1:7" x14ac:dyDescent="0.2">
      <c r="A706" s="147"/>
      <c r="B706" s="147"/>
      <c r="C706" s="147"/>
      <c r="D706" s="147"/>
      <c r="E706" s="147"/>
      <c r="F706" s="148"/>
      <c r="G706" s="148"/>
    </row>
    <row r="707" spans="1:7" x14ac:dyDescent="0.2">
      <c r="A707" s="147"/>
      <c r="B707" s="147"/>
      <c r="C707" s="147"/>
      <c r="D707" s="147"/>
      <c r="E707" s="147"/>
      <c r="F707" s="148"/>
      <c r="G707" s="148"/>
    </row>
    <row r="708" spans="1:7" x14ac:dyDescent="0.2">
      <c r="A708" s="147"/>
      <c r="B708" s="147"/>
      <c r="C708" s="147"/>
      <c r="D708" s="147"/>
      <c r="E708" s="147"/>
      <c r="F708" s="148"/>
      <c r="G708" s="148"/>
    </row>
    <row r="709" spans="1:7" x14ac:dyDescent="0.2">
      <c r="A709" s="147"/>
      <c r="B709" s="147"/>
      <c r="C709" s="147"/>
      <c r="D709" s="147"/>
      <c r="E709" s="147"/>
      <c r="F709" s="148"/>
      <c r="G709" s="148"/>
    </row>
    <row r="710" spans="1:7" x14ac:dyDescent="0.2">
      <c r="A710" s="147"/>
      <c r="B710" s="147"/>
      <c r="C710" s="147"/>
      <c r="D710" s="147"/>
      <c r="E710" s="147"/>
      <c r="F710" s="148"/>
      <c r="G710" s="148"/>
    </row>
    <row r="711" spans="1:7" x14ac:dyDescent="0.2">
      <c r="A711" s="147"/>
      <c r="B711" s="147"/>
      <c r="C711" s="147"/>
      <c r="D711" s="147"/>
      <c r="E711" s="147"/>
      <c r="F711" s="148"/>
      <c r="G711" s="148"/>
    </row>
    <row r="712" spans="1:7" x14ac:dyDescent="0.2">
      <c r="A712" s="147"/>
      <c r="B712" s="147"/>
      <c r="C712" s="147"/>
      <c r="D712" s="147"/>
      <c r="E712" s="147"/>
      <c r="F712" s="148"/>
      <c r="G712" s="148"/>
    </row>
    <row r="713" spans="1:7" x14ac:dyDescent="0.2">
      <c r="A713" s="147"/>
      <c r="B713" s="147"/>
      <c r="C713" s="147"/>
      <c r="D713" s="147"/>
      <c r="E713" s="147"/>
      <c r="F713" s="148"/>
      <c r="G713" s="148"/>
    </row>
    <row r="714" spans="1:7" x14ac:dyDescent="0.2">
      <c r="A714" s="147"/>
      <c r="B714" s="147"/>
      <c r="C714" s="147"/>
      <c r="D714" s="147"/>
      <c r="E714" s="147"/>
      <c r="F714" s="148"/>
      <c r="G714" s="148"/>
    </row>
    <row r="715" spans="1:7" x14ac:dyDescent="0.2">
      <c r="A715" s="147"/>
      <c r="B715" s="147"/>
      <c r="C715" s="147"/>
      <c r="D715" s="147"/>
      <c r="E715" s="147"/>
      <c r="F715" s="148"/>
      <c r="G715" s="148"/>
    </row>
    <row r="716" spans="1:7" x14ac:dyDescent="0.2">
      <c r="A716" s="147"/>
      <c r="B716" s="147"/>
      <c r="C716" s="147"/>
      <c r="D716" s="147"/>
      <c r="E716" s="147"/>
      <c r="F716" s="148"/>
      <c r="G716" s="148"/>
    </row>
    <row r="717" spans="1:7" x14ac:dyDescent="0.2">
      <c r="A717" s="147"/>
      <c r="B717" s="147"/>
      <c r="C717" s="147"/>
      <c r="D717" s="147"/>
      <c r="E717" s="147"/>
      <c r="F717" s="148"/>
      <c r="G717" s="148"/>
    </row>
    <row r="718" spans="1:7" x14ac:dyDescent="0.2">
      <c r="A718" s="147"/>
      <c r="B718" s="147"/>
      <c r="C718" s="147"/>
      <c r="D718" s="147"/>
      <c r="E718" s="147"/>
      <c r="F718" s="148"/>
      <c r="G718" s="148"/>
    </row>
    <row r="719" spans="1:7" x14ac:dyDescent="0.2">
      <c r="A719" s="147"/>
      <c r="B719" s="147"/>
      <c r="C719" s="147"/>
      <c r="D719" s="147"/>
      <c r="E719" s="147"/>
      <c r="F719" s="148"/>
      <c r="G719" s="148"/>
    </row>
    <row r="720" spans="1:7" x14ac:dyDescent="0.2">
      <c r="A720" s="147"/>
      <c r="B720" s="147"/>
      <c r="C720" s="147"/>
      <c r="D720" s="147"/>
      <c r="E720" s="147"/>
      <c r="F720" s="148"/>
      <c r="G720" s="148"/>
    </row>
    <row r="721" spans="1:7" x14ac:dyDescent="0.2">
      <c r="A721" s="147"/>
      <c r="B721" s="147"/>
      <c r="C721" s="147"/>
      <c r="D721" s="147"/>
      <c r="E721" s="147"/>
      <c r="F721" s="148"/>
      <c r="G721" s="148"/>
    </row>
    <row r="722" spans="1:7" x14ac:dyDescent="0.2">
      <c r="A722" s="147"/>
      <c r="B722" s="147"/>
      <c r="C722" s="147"/>
      <c r="D722" s="147"/>
      <c r="E722" s="147"/>
      <c r="F722" s="148"/>
      <c r="G722" s="148"/>
    </row>
    <row r="723" spans="1:7" x14ac:dyDescent="0.2">
      <c r="A723" s="147"/>
      <c r="B723" s="147"/>
      <c r="C723" s="147"/>
      <c r="D723" s="147"/>
      <c r="E723" s="147"/>
      <c r="F723" s="148"/>
      <c r="G723" s="148"/>
    </row>
    <row r="724" spans="1:7" x14ac:dyDescent="0.2">
      <c r="A724" s="147"/>
      <c r="B724" s="147"/>
      <c r="C724" s="147"/>
      <c r="D724" s="147"/>
      <c r="E724" s="147"/>
      <c r="F724" s="148"/>
      <c r="G724" s="148"/>
    </row>
    <row r="725" spans="1:7" x14ac:dyDescent="0.2">
      <c r="A725" s="147"/>
      <c r="B725" s="147"/>
      <c r="C725" s="147"/>
      <c r="D725" s="147"/>
      <c r="E725" s="147"/>
      <c r="F725" s="148"/>
      <c r="G725" s="148"/>
    </row>
    <row r="726" spans="1:7" x14ac:dyDescent="0.2">
      <c r="A726" s="147"/>
      <c r="B726" s="147"/>
      <c r="C726" s="147"/>
      <c r="D726" s="147"/>
      <c r="E726" s="147"/>
      <c r="F726" s="148"/>
      <c r="G726" s="148"/>
    </row>
    <row r="727" spans="1:7" x14ac:dyDescent="0.2">
      <c r="A727" s="147"/>
      <c r="B727" s="147"/>
      <c r="C727" s="147"/>
      <c r="D727" s="147"/>
      <c r="E727" s="147"/>
      <c r="F727" s="148"/>
      <c r="G727" s="148"/>
    </row>
    <row r="728" spans="1:7" x14ac:dyDescent="0.2">
      <c r="A728" s="147"/>
      <c r="B728" s="147"/>
      <c r="C728" s="147"/>
      <c r="D728" s="147"/>
      <c r="E728" s="147"/>
      <c r="F728" s="148"/>
      <c r="G728" s="148"/>
    </row>
    <row r="729" spans="1:7" x14ac:dyDescent="0.2">
      <c r="A729" s="147"/>
      <c r="B729" s="147"/>
      <c r="C729" s="147"/>
      <c r="D729" s="147"/>
      <c r="E729" s="147"/>
      <c r="F729" s="148"/>
      <c r="G729" s="148"/>
    </row>
    <row r="730" spans="1:7" x14ac:dyDescent="0.2">
      <c r="A730" s="147"/>
      <c r="B730" s="147"/>
      <c r="C730" s="147"/>
      <c r="D730" s="147"/>
      <c r="E730" s="147"/>
      <c r="F730" s="148"/>
      <c r="G730" s="148"/>
    </row>
    <row r="731" spans="1:7" x14ac:dyDescent="0.2">
      <c r="A731" s="147"/>
      <c r="B731" s="147"/>
      <c r="C731" s="147"/>
      <c r="D731" s="147"/>
      <c r="E731" s="147"/>
      <c r="F731" s="148"/>
      <c r="G731" s="148"/>
    </row>
    <row r="732" spans="1:7" x14ac:dyDescent="0.2">
      <c r="A732" s="147"/>
      <c r="B732" s="147"/>
      <c r="C732" s="147"/>
      <c r="D732" s="147"/>
      <c r="E732" s="147"/>
      <c r="F732" s="148"/>
      <c r="G732" s="148"/>
    </row>
    <row r="733" spans="1:7" x14ac:dyDescent="0.2">
      <c r="A733" s="147"/>
      <c r="B733" s="147"/>
      <c r="C733" s="147"/>
      <c r="D733" s="147"/>
      <c r="E733" s="147"/>
      <c r="F733" s="148"/>
      <c r="G733" s="148"/>
    </row>
    <row r="734" spans="1:7" x14ac:dyDescent="0.2">
      <c r="A734" s="147"/>
      <c r="B734" s="147"/>
      <c r="C734" s="147"/>
      <c r="D734" s="147"/>
      <c r="E734" s="147"/>
      <c r="F734" s="148"/>
      <c r="G734" s="148"/>
    </row>
    <row r="735" spans="1:7" x14ac:dyDescent="0.2">
      <c r="A735" s="147"/>
      <c r="B735" s="147"/>
      <c r="C735" s="147"/>
      <c r="D735" s="147"/>
      <c r="E735" s="147"/>
      <c r="F735" s="148"/>
      <c r="G735" s="148"/>
    </row>
    <row r="736" spans="1:7" x14ac:dyDescent="0.2">
      <c r="A736" s="147"/>
      <c r="B736" s="147"/>
      <c r="C736" s="147"/>
      <c r="D736" s="147"/>
      <c r="E736" s="147"/>
      <c r="F736" s="148"/>
      <c r="G736" s="148"/>
    </row>
    <row r="737" spans="1:7" x14ac:dyDescent="0.2">
      <c r="A737" s="147"/>
      <c r="B737" s="147"/>
      <c r="C737" s="147"/>
      <c r="D737" s="147"/>
      <c r="E737" s="147"/>
      <c r="F737" s="148"/>
      <c r="G737" s="148"/>
    </row>
    <row r="738" spans="1:7" x14ac:dyDescent="0.2">
      <c r="A738" s="147"/>
      <c r="B738" s="147"/>
      <c r="C738" s="147"/>
      <c r="D738" s="147"/>
      <c r="E738" s="147"/>
      <c r="F738" s="148"/>
      <c r="G738" s="148"/>
    </row>
    <row r="739" spans="1:7" x14ac:dyDescent="0.2">
      <c r="A739" s="147"/>
      <c r="B739" s="147"/>
      <c r="C739" s="147"/>
      <c r="D739" s="147"/>
      <c r="E739" s="147"/>
      <c r="F739" s="148"/>
      <c r="G739" s="148"/>
    </row>
    <row r="740" spans="1:7" x14ac:dyDescent="0.2">
      <c r="A740" s="147"/>
      <c r="B740" s="147"/>
      <c r="C740" s="147"/>
      <c r="D740" s="147"/>
      <c r="E740" s="147"/>
      <c r="F740" s="148"/>
      <c r="G740" s="148"/>
    </row>
    <row r="741" spans="1:7" x14ac:dyDescent="0.2">
      <c r="A741" s="147"/>
      <c r="B741" s="147"/>
      <c r="C741" s="147"/>
      <c r="D741" s="147"/>
      <c r="E741" s="147"/>
      <c r="F741" s="148"/>
      <c r="G741" s="148"/>
    </row>
    <row r="742" spans="1:7" x14ac:dyDescent="0.2">
      <c r="A742" s="147"/>
      <c r="B742" s="147"/>
      <c r="C742" s="147"/>
      <c r="D742" s="147"/>
      <c r="E742" s="147"/>
      <c r="F742" s="148"/>
      <c r="G742" s="148"/>
    </row>
    <row r="743" spans="1:7" x14ac:dyDescent="0.2">
      <c r="A743" s="147"/>
      <c r="B743" s="147"/>
      <c r="C743" s="147"/>
      <c r="D743" s="147"/>
      <c r="E743" s="147"/>
      <c r="F743" s="148"/>
      <c r="G743" s="148"/>
    </row>
    <row r="744" spans="1:7" x14ac:dyDescent="0.2">
      <c r="A744" s="147"/>
      <c r="B744" s="147"/>
      <c r="C744" s="147"/>
      <c r="D744" s="147"/>
      <c r="E744" s="147"/>
      <c r="F744" s="148"/>
      <c r="G744" s="148"/>
    </row>
    <row r="745" spans="1:7" x14ac:dyDescent="0.2">
      <c r="A745" s="147"/>
      <c r="B745" s="147"/>
      <c r="C745" s="147"/>
      <c r="D745" s="147"/>
      <c r="E745" s="147"/>
      <c r="F745" s="148"/>
      <c r="G745" s="148"/>
    </row>
    <row r="746" spans="1:7" x14ac:dyDescent="0.2">
      <c r="A746" s="147"/>
      <c r="B746" s="147"/>
      <c r="C746" s="147"/>
      <c r="D746" s="147"/>
      <c r="E746" s="147"/>
      <c r="F746" s="148"/>
      <c r="G746" s="148"/>
    </row>
    <row r="747" spans="1:7" x14ac:dyDescent="0.2">
      <c r="A747" s="147"/>
      <c r="B747" s="147"/>
      <c r="C747" s="147"/>
      <c r="D747" s="147"/>
      <c r="E747" s="147"/>
      <c r="F747" s="148"/>
      <c r="G747" s="148"/>
    </row>
    <row r="748" spans="1:7" x14ac:dyDescent="0.2">
      <c r="A748" s="147"/>
      <c r="B748" s="147"/>
      <c r="C748" s="147"/>
      <c r="D748" s="147"/>
      <c r="E748" s="147"/>
      <c r="F748" s="148"/>
      <c r="G748" s="148"/>
    </row>
    <row r="749" spans="1:7" x14ac:dyDescent="0.2">
      <c r="A749" s="147"/>
      <c r="B749" s="147"/>
      <c r="C749" s="147"/>
      <c r="D749" s="147"/>
      <c r="E749" s="147"/>
      <c r="F749" s="148"/>
      <c r="G749" s="148"/>
    </row>
    <row r="750" spans="1:7" x14ac:dyDescent="0.2">
      <c r="A750" s="147"/>
      <c r="B750" s="147"/>
      <c r="C750" s="147"/>
      <c r="D750" s="147"/>
      <c r="E750" s="147"/>
      <c r="F750" s="148"/>
      <c r="G750" s="148"/>
    </row>
    <row r="751" spans="1:7" x14ac:dyDescent="0.2">
      <c r="A751" s="147"/>
      <c r="B751" s="147"/>
      <c r="C751" s="147"/>
      <c r="D751" s="147"/>
      <c r="E751" s="147"/>
      <c r="F751" s="148"/>
      <c r="G751" s="148"/>
    </row>
    <row r="752" spans="1:7" x14ac:dyDescent="0.2">
      <c r="A752" s="147"/>
      <c r="B752" s="147"/>
      <c r="C752" s="147"/>
      <c r="D752" s="147"/>
      <c r="E752" s="147"/>
      <c r="F752" s="148"/>
      <c r="G752" s="148"/>
    </row>
    <row r="753" spans="1:7" x14ac:dyDescent="0.2">
      <c r="A753" s="147"/>
      <c r="B753" s="147"/>
      <c r="C753" s="147"/>
      <c r="D753" s="147"/>
      <c r="E753" s="147"/>
      <c r="F753" s="148"/>
      <c r="G753" s="148"/>
    </row>
    <row r="754" spans="1:7" x14ac:dyDescent="0.2">
      <c r="A754" s="147"/>
      <c r="B754" s="147"/>
      <c r="C754" s="147"/>
      <c r="D754" s="147"/>
      <c r="E754" s="147"/>
      <c r="F754" s="148"/>
      <c r="G754" s="148"/>
    </row>
    <row r="755" spans="1:7" x14ac:dyDescent="0.2">
      <c r="A755" s="147"/>
      <c r="B755" s="147"/>
      <c r="C755" s="147"/>
      <c r="D755" s="147"/>
      <c r="E755" s="147"/>
      <c r="F755" s="148"/>
      <c r="G755" s="148"/>
    </row>
    <row r="756" spans="1:7" x14ac:dyDescent="0.2">
      <c r="A756" s="147"/>
      <c r="B756" s="147"/>
      <c r="C756" s="147"/>
      <c r="D756" s="147"/>
      <c r="E756" s="147"/>
      <c r="F756" s="148"/>
      <c r="G756" s="148"/>
    </row>
    <row r="757" spans="1:7" x14ac:dyDescent="0.2">
      <c r="A757" s="147"/>
      <c r="B757" s="147"/>
      <c r="C757" s="147"/>
      <c r="D757" s="147"/>
      <c r="E757" s="147"/>
      <c r="F757" s="148"/>
      <c r="G757" s="148"/>
    </row>
    <row r="758" spans="1:7" x14ac:dyDescent="0.2">
      <c r="A758" s="147"/>
      <c r="B758" s="147"/>
      <c r="C758" s="147"/>
      <c r="D758" s="147"/>
      <c r="E758" s="147"/>
      <c r="F758" s="148"/>
      <c r="G758" s="148"/>
    </row>
    <row r="759" spans="1:7" x14ac:dyDescent="0.2">
      <c r="A759" s="147"/>
      <c r="B759" s="147"/>
      <c r="C759" s="147"/>
      <c r="D759" s="147"/>
      <c r="E759" s="147"/>
      <c r="F759" s="148"/>
      <c r="G759" s="148"/>
    </row>
    <row r="760" spans="1:7" x14ac:dyDescent="0.2">
      <c r="A760" s="147"/>
      <c r="B760" s="147"/>
      <c r="C760" s="147"/>
      <c r="D760" s="147"/>
      <c r="E760" s="147"/>
      <c r="F760" s="148"/>
      <c r="G760" s="148"/>
    </row>
    <row r="761" spans="1:7" x14ac:dyDescent="0.2">
      <c r="A761" s="147"/>
      <c r="B761" s="147"/>
      <c r="C761" s="147"/>
      <c r="D761" s="147"/>
      <c r="E761" s="147"/>
      <c r="F761" s="148"/>
      <c r="G761" s="148"/>
    </row>
    <row r="762" spans="1:7" x14ac:dyDescent="0.2">
      <c r="A762" s="147"/>
      <c r="B762" s="147"/>
      <c r="C762" s="147"/>
      <c r="D762" s="147"/>
      <c r="E762" s="147"/>
      <c r="F762" s="148"/>
      <c r="G762" s="148"/>
    </row>
    <row r="763" spans="1:7" x14ac:dyDescent="0.2">
      <c r="A763" s="147"/>
      <c r="B763" s="147"/>
      <c r="C763" s="147"/>
      <c r="D763" s="147"/>
      <c r="E763" s="147"/>
      <c r="F763" s="148"/>
      <c r="G763" s="148"/>
    </row>
    <row r="764" spans="1:7" x14ac:dyDescent="0.2">
      <c r="A764" s="147"/>
      <c r="B764" s="147"/>
      <c r="C764" s="147"/>
      <c r="D764" s="147"/>
      <c r="E764" s="147"/>
      <c r="F764" s="148"/>
      <c r="G764" s="148"/>
    </row>
    <row r="765" spans="1:7" x14ac:dyDescent="0.2">
      <c r="A765" s="147"/>
      <c r="B765" s="147"/>
      <c r="C765" s="147"/>
      <c r="D765" s="147"/>
      <c r="E765" s="147"/>
      <c r="F765" s="148"/>
      <c r="G765" s="148"/>
    </row>
    <row r="766" spans="1:7" x14ac:dyDescent="0.2">
      <c r="A766" s="147"/>
      <c r="B766" s="147"/>
      <c r="C766" s="147"/>
      <c r="D766" s="147"/>
      <c r="E766" s="147"/>
      <c r="F766" s="148"/>
      <c r="G766" s="148"/>
    </row>
    <row r="767" spans="1:7" x14ac:dyDescent="0.2">
      <c r="A767" s="147"/>
      <c r="B767" s="147"/>
      <c r="C767" s="147"/>
      <c r="D767" s="147"/>
      <c r="E767" s="147"/>
      <c r="F767" s="148"/>
      <c r="G767" s="148"/>
    </row>
    <row r="768" spans="1:7" x14ac:dyDescent="0.2">
      <c r="A768" s="147"/>
      <c r="B768" s="147"/>
      <c r="C768" s="147"/>
      <c r="D768" s="147"/>
      <c r="E768" s="147"/>
      <c r="F768" s="148"/>
      <c r="G768" s="148"/>
    </row>
    <row r="769" spans="1:7" x14ac:dyDescent="0.2">
      <c r="A769" s="147"/>
      <c r="B769" s="147"/>
      <c r="C769" s="147"/>
      <c r="D769" s="147"/>
      <c r="E769" s="147"/>
      <c r="F769" s="148"/>
      <c r="G769" s="148"/>
    </row>
    <row r="770" spans="1:7" x14ac:dyDescent="0.2">
      <c r="A770" s="147"/>
      <c r="B770" s="147"/>
      <c r="C770" s="147"/>
      <c r="D770" s="147"/>
      <c r="E770" s="147"/>
      <c r="F770" s="148"/>
      <c r="G770" s="148"/>
    </row>
    <row r="771" spans="1:7" x14ac:dyDescent="0.2">
      <c r="A771" s="147"/>
      <c r="B771" s="147"/>
      <c r="C771" s="147"/>
      <c r="D771" s="147"/>
      <c r="E771" s="147"/>
      <c r="F771" s="148"/>
      <c r="G771" s="148"/>
    </row>
    <row r="772" spans="1:7" x14ac:dyDescent="0.2">
      <c r="A772" s="147"/>
      <c r="B772" s="147"/>
      <c r="C772" s="147"/>
      <c r="D772" s="147"/>
      <c r="E772" s="147"/>
      <c r="F772" s="148"/>
      <c r="G772" s="148"/>
    </row>
    <row r="773" spans="1:7" x14ac:dyDescent="0.2">
      <c r="A773" s="147"/>
      <c r="B773" s="147"/>
      <c r="C773" s="147"/>
      <c r="D773" s="147"/>
      <c r="E773" s="147"/>
      <c r="F773" s="148"/>
      <c r="G773" s="148"/>
    </row>
    <row r="774" spans="1:7" x14ac:dyDescent="0.2">
      <c r="A774" s="147"/>
      <c r="B774" s="147"/>
      <c r="C774" s="147"/>
      <c r="D774" s="147"/>
      <c r="E774" s="147"/>
      <c r="F774" s="148"/>
      <c r="G774" s="148"/>
    </row>
    <row r="775" spans="1:7" x14ac:dyDescent="0.2">
      <c r="A775" s="147"/>
      <c r="B775" s="147"/>
      <c r="C775" s="147"/>
      <c r="D775" s="147"/>
      <c r="E775" s="147"/>
      <c r="F775" s="148"/>
      <c r="G775" s="148"/>
    </row>
    <row r="776" spans="1:7" x14ac:dyDescent="0.2">
      <c r="A776" s="147"/>
      <c r="B776" s="147"/>
      <c r="C776" s="147"/>
      <c r="D776" s="147"/>
      <c r="E776" s="147"/>
      <c r="F776" s="148"/>
      <c r="G776" s="148"/>
    </row>
    <row r="777" spans="1:7" x14ac:dyDescent="0.2">
      <c r="A777" s="147"/>
      <c r="B777" s="147"/>
      <c r="C777" s="147"/>
      <c r="D777" s="147"/>
      <c r="E777" s="147"/>
      <c r="F777" s="148"/>
      <c r="G777" s="148"/>
    </row>
    <row r="778" spans="1:7" x14ac:dyDescent="0.2">
      <c r="A778" s="147"/>
      <c r="B778" s="147"/>
      <c r="C778" s="147"/>
      <c r="D778" s="147"/>
      <c r="E778" s="147"/>
      <c r="F778" s="148"/>
      <c r="G778" s="148"/>
    </row>
    <row r="779" spans="1:7" x14ac:dyDescent="0.2">
      <c r="A779" s="147"/>
      <c r="B779" s="147"/>
      <c r="C779" s="147"/>
      <c r="D779" s="147"/>
      <c r="E779" s="147"/>
      <c r="F779" s="148"/>
      <c r="G779" s="148"/>
    </row>
    <row r="780" spans="1:7" x14ac:dyDescent="0.2">
      <c r="A780" s="147"/>
      <c r="B780" s="147"/>
      <c r="C780" s="147"/>
      <c r="D780" s="147"/>
      <c r="E780" s="147"/>
      <c r="F780" s="148"/>
      <c r="G780" s="148"/>
    </row>
    <row r="781" spans="1:7" x14ac:dyDescent="0.2">
      <c r="A781" s="147"/>
      <c r="B781" s="147"/>
      <c r="C781" s="147"/>
      <c r="D781" s="147"/>
      <c r="E781" s="147"/>
      <c r="F781" s="148"/>
      <c r="G781" s="148"/>
    </row>
    <row r="782" spans="1:7" x14ac:dyDescent="0.2">
      <c r="A782" s="147"/>
      <c r="B782" s="147"/>
      <c r="C782" s="147"/>
      <c r="D782" s="147"/>
      <c r="E782" s="147"/>
      <c r="F782" s="148"/>
      <c r="G782" s="148"/>
    </row>
    <row r="783" spans="1:7" x14ac:dyDescent="0.2">
      <c r="A783" s="147"/>
      <c r="B783" s="147"/>
      <c r="C783" s="147"/>
      <c r="D783" s="147"/>
      <c r="E783" s="147"/>
      <c r="F783" s="148"/>
      <c r="G783" s="148"/>
    </row>
    <row r="784" spans="1:7" x14ac:dyDescent="0.2">
      <c r="A784" s="147"/>
      <c r="B784" s="147"/>
      <c r="C784" s="147"/>
      <c r="D784" s="147"/>
      <c r="E784" s="147"/>
      <c r="F784" s="148"/>
      <c r="G784" s="148"/>
    </row>
    <row r="785" spans="1:7" x14ac:dyDescent="0.2">
      <c r="A785" s="147"/>
      <c r="B785" s="147"/>
      <c r="C785" s="147"/>
      <c r="D785" s="147"/>
      <c r="E785" s="147"/>
      <c r="F785" s="148"/>
      <c r="G785" s="148"/>
    </row>
    <row r="786" spans="1:7" x14ac:dyDescent="0.2">
      <c r="A786" s="147"/>
      <c r="B786" s="147"/>
      <c r="C786" s="147"/>
      <c r="D786" s="147"/>
      <c r="E786" s="147"/>
      <c r="F786" s="148"/>
      <c r="G786" s="148"/>
    </row>
    <row r="787" spans="1:7" x14ac:dyDescent="0.2">
      <c r="A787" s="147"/>
      <c r="B787" s="147"/>
      <c r="C787" s="147"/>
      <c r="D787" s="147"/>
      <c r="E787" s="147"/>
      <c r="F787" s="148"/>
      <c r="G787" s="148"/>
    </row>
    <row r="788" spans="1:7" x14ac:dyDescent="0.2">
      <c r="A788" s="147"/>
      <c r="B788" s="147"/>
      <c r="C788" s="147"/>
      <c r="D788" s="147"/>
      <c r="E788" s="147"/>
      <c r="F788" s="148"/>
      <c r="G788" s="148"/>
    </row>
    <row r="789" spans="1:7" x14ac:dyDescent="0.2">
      <c r="A789" s="147"/>
      <c r="B789" s="147"/>
      <c r="C789" s="147"/>
      <c r="D789" s="147"/>
      <c r="E789" s="147"/>
      <c r="F789" s="148"/>
      <c r="G789" s="148"/>
    </row>
    <row r="790" spans="1:7" x14ac:dyDescent="0.2">
      <c r="A790" s="147"/>
      <c r="B790" s="147"/>
      <c r="C790" s="147"/>
      <c r="D790" s="147"/>
      <c r="E790" s="147"/>
      <c r="F790" s="148"/>
      <c r="G790" s="148"/>
    </row>
    <row r="791" spans="1:7" x14ac:dyDescent="0.2">
      <c r="A791" s="147"/>
      <c r="B791" s="147"/>
      <c r="C791" s="147"/>
      <c r="D791" s="147"/>
      <c r="E791" s="147"/>
      <c r="F791" s="148"/>
      <c r="G791" s="148"/>
    </row>
    <row r="792" spans="1:7" x14ac:dyDescent="0.2">
      <c r="A792" s="147"/>
      <c r="B792" s="147"/>
      <c r="C792" s="147"/>
      <c r="D792" s="147"/>
      <c r="E792" s="147"/>
      <c r="F792" s="148"/>
      <c r="G792" s="148"/>
    </row>
    <row r="793" spans="1:7" x14ac:dyDescent="0.2">
      <c r="A793" s="147"/>
      <c r="B793" s="147"/>
      <c r="C793" s="147"/>
      <c r="D793" s="147"/>
      <c r="E793" s="147"/>
      <c r="F793" s="148"/>
      <c r="G793" s="148"/>
    </row>
    <row r="794" spans="1:7" x14ac:dyDescent="0.2">
      <c r="A794" s="147"/>
      <c r="B794" s="147"/>
      <c r="C794" s="147"/>
      <c r="D794" s="147"/>
      <c r="E794" s="147"/>
      <c r="F794" s="148"/>
      <c r="G794" s="148"/>
    </row>
    <row r="795" spans="1:7" x14ac:dyDescent="0.2">
      <c r="A795" s="147"/>
      <c r="B795" s="147"/>
      <c r="C795" s="147"/>
      <c r="D795" s="147"/>
      <c r="E795" s="147"/>
      <c r="F795" s="148"/>
      <c r="G795" s="148"/>
    </row>
    <row r="796" spans="1:7" x14ac:dyDescent="0.2">
      <c r="A796" s="147"/>
      <c r="B796" s="147"/>
      <c r="C796" s="147"/>
      <c r="D796" s="147"/>
      <c r="E796" s="147"/>
      <c r="F796" s="148"/>
      <c r="G796" s="148"/>
    </row>
    <row r="797" spans="1:7" x14ac:dyDescent="0.2">
      <c r="A797" s="147"/>
      <c r="B797" s="147"/>
      <c r="C797" s="147"/>
      <c r="D797" s="147"/>
      <c r="E797" s="147"/>
      <c r="F797" s="148"/>
      <c r="G797" s="148"/>
    </row>
    <row r="798" spans="1:7" x14ac:dyDescent="0.2">
      <c r="A798" s="147"/>
      <c r="B798" s="147"/>
      <c r="C798" s="147"/>
      <c r="D798" s="147"/>
      <c r="E798" s="147"/>
      <c r="F798" s="148"/>
      <c r="G798" s="148"/>
    </row>
    <row r="799" spans="1:7" x14ac:dyDescent="0.2">
      <c r="A799" s="147"/>
      <c r="B799" s="147"/>
      <c r="C799" s="147"/>
      <c r="D799" s="147"/>
      <c r="E799" s="147"/>
      <c r="F799" s="148"/>
      <c r="G799" s="148"/>
    </row>
    <row r="800" spans="1:7" x14ac:dyDescent="0.2">
      <c r="A800" s="147"/>
      <c r="B800" s="147"/>
      <c r="C800" s="147"/>
      <c r="D800" s="147"/>
      <c r="E800" s="147"/>
      <c r="F800" s="148"/>
      <c r="G800" s="148"/>
    </row>
    <row r="801" spans="1:7" x14ac:dyDescent="0.2">
      <c r="A801" s="147"/>
      <c r="B801" s="147"/>
      <c r="C801" s="147"/>
      <c r="D801" s="147"/>
      <c r="E801" s="147"/>
      <c r="F801" s="148"/>
      <c r="G801" s="148"/>
    </row>
    <row r="802" spans="1:7" x14ac:dyDescent="0.2">
      <c r="A802" s="147"/>
      <c r="B802" s="147"/>
      <c r="C802" s="147"/>
      <c r="D802" s="147"/>
      <c r="E802" s="147"/>
      <c r="F802" s="148"/>
      <c r="G802" s="148"/>
    </row>
    <row r="803" spans="1:7" x14ac:dyDescent="0.2">
      <c r="A803" s="147"/>
      <c r="B803" s="147"/>
      <c r="C803" s="147"/>
      <c r="D803" s="147"/>
      <c r="E803" s="147"/>
      <c r="F803" s="148"/>
      <c r="G803" s="148"/>
    </row>
    <row r="804" spans="1:7" x14ac:dyDescent="0.2">
      <c r="A804" s="147"/>
      <c r="B804" s="147"/>
      <c r="C804" s="147"/>
      <c r="D804" s="147"/>
      <c r="E804" s="147"/>
      <c r="F804" s="148"/>
      <c r="G804" s="148"/>
    </row>
    <row r="805" spans="1:7" x14ac:dyDescent="0.2">
      <c r="A805" s="147"/>
      <c r="B805" s="147"/>
      <c r="C805" s="147"/>
      <c r="D805" s="147"/>
      <c r="E805" s="147"/>
      <c r="F805" s="148"/>
      <c r="G805" s="148"/>
    </row>
    <row r="806" spans="1:7" x14ac:dyDescent="0.2">
      <c r="A806" s="147"/>
      <c r="B806" s="147"/>
      <c r="C806" s="147"/>
      <c r="D806" s="147"/>
      <c r="E806" s="147"/>
      <c r="F806" s="148"/>
      <c r="G806" s="148"/>
    </row>
    <row r="807" spans="1:7" x14ac:dyDescent="0.2">
      <c r="A807" s="147"/>
      <c r="B807" s="147"/>
      <c r="C807" s="147"/>
      <c r="D807" s="147"/>
      <c r="E807" s="147"/>
      <c r="F807" s="148"/>
      <c r="G807" s="148"/>
    </row>
    <row r="808" spans="1:7" x14ac:dyDescent="0.2">
      <c r="A808" s="147"/>
      <c r="B808" s="147"/>
      <c r="C808" s="147"/>
      <c r="D808" s="147"/>
      <c r="E808" s="147"/>
      <c r="F808" s="148"/>
      <c r="G808" s="148"/>
    </row>
    <row r="809" spans="1:7" x14ac:dyDescent="0.2">
      <c r="A809" s="147"/>
      <c r="B809" s="147"/>
      <c r="C809" s="147"/>
      <c r="D809" s="147"/>
      <c r="E809" s="147"/>
      <c r="F809" s="148"/>
      <c r="G809" s="148"/>
    </row>
    <row r="810" spans="1:7" x14ac:dyDescent="0.2">
      <c r="A810" s="147"/>
      <c r="B810" s="147"/>
      <c r="C810" s="147"/>
      <c r="D810" s="147"/>
      <c r="E810" s="147"/>
      <c r="F810" s="148"/>
      <c r="G810" s="148"/>
    </row>
    <row r="811" spans="1:7" x14ac:dyDescent="0.2">
      <c r="A811" s="147"/>
      <c r="B811" s="147"/>
      <c r="C811" s="147"/>
      <c r="D811" s="147"/>
      <c r="E811" s="147"/>
      <c r="F811" s="148"/>
      <c r="G811" s="148"/>
    </row>
    <row r="812" spans="1:7" x14ac:dyDescent="0.2">
      <c r="A812" s="147"/>
      <c r="B812" s="147"/>
      <c r="C812" s="147"/>
      <c r="D812" s="147"/>
      <c r="E812" s="147"/>
      <c r="F812" s="148"/>
      <c r="G812" s="148"/>
    </row>
    <row r="813" spans="1:7" x14ac:dyDescent="0.2">
      <c r="A813" s="147"/>
      <c r="B813" s="147"/>
      <c r="C813" s="147"/>
      <c r="D813" s="147"/>
      <c r="E813" s="147"/>
      <c r="F813" s="148"/>
      <c r="G813" s="148"/>
    </row>
    <row r="814" spans="1:7" x14ac:dyDescent="0.2">
      <c r="A814" s="147"/>
      <c r="B814" s="147"/>
      <c r="C814" s="147"/>
      <c r="D814" s="147"/>
      <c r="E814" s="147"/>
      <c r="F814" s="148"/>
      <c r="G814" s="148"/>
    </row>
    <row r="815" spans="1:7" x14ac:dyDescent="0.2">
      <c r="A815" s="147"/>
      <c r="B815" s="147"/>
      <c r="C815" s="147"/>
      <c r="D815" s="147"/>
      <c r="E815" s="147"/>
      <c r="F815" s="148"/>
      <c r="G815" s="148"/>
    </row>
    <row r="816" spans="1:7" x14ac:dyDescent="0.2">
      <c r="A816" s="147"/>
      <c r="B816" s="147"/>
      <c r="C816" s="147"/>
      <c r="D816" s="147"/>
      <c r="E816" s="147"/>
      <c r="F816" s="148"/>
      <c r="G816" s="148"/>
    </row>
    <row r="817" spans="1:7" x14ac:dyDescent="0.2">
      <c r="A817" s="147"/>
      <c r="B817" s="147"/>
      <c r="C817" s="147"/>
      <c r="D817" s="147"/>
      <c r="E817" s="147"/>
      <c r="F817" s="148"/>
      <c r="G817" s="148"/>
    </row>
    <row r="818" spans="1:7" x14ac:dyDescent="0.2">
      <c r="A818" s="147"/>
      <c r="B818" s="147"/>
      <c r="C818" s="147"/>
      <c r="D818" s="147"/>
      <c r="E818" s="147"/>
      <c r="F818" s="148"/>
      <c r="G818" s="148"/>
    </row>
    <row r="819" spans="1:7" x14ac:dyDescent="0.2">
      <c r="A819" s="147"/>
      <c r="B819" s="147"/>
      <c r="C819" s="147"/>
      <c r="D819" s="147"/>
      <c r="E819" s="147"/>
      <c r="F819" s="148"/>
      <c r="G819" s="148"/>
    </row>
    <row r="820" spans="1:7" x14ac:dyDescent="0.2">
      <c r="A820" s="147"/>
      <c r="B820" s="147"/>
      <c r="C820" s="147"/>
      <c r="D820" s="147"/>
      <c r="E820" s="147"/>
      <c r="F820" s="148"/>
      <c r="G820" s="148"/>
    </row>
    <row r="821" spans="1:7" x14ac:dyDescent="0.2">
      <c r="A821" s="147"/>
      <c r="B821" s="147"/>
      <c r="C821" s="147"/>
      <c r="D821" s="147"/>
      <c r="E821" s="147"/>
      <c r="F821" s="148"/>
      <c r="G821" s="148"/>
    </row>
    <row r="822" spans="1:7" x14ac:dyDescent="0.2">
      <c r="A822" s="147"/>
      <c r="B822" s="147"/>
      <c r="C822" s="147"/>
      <c r="D822" s="147"/>
      <c r="E822" s="147"/>
      <c r="F822" s="148"/>
      <c r="G822" s="148"/>
    </row>
    <row r="823" spans="1:7" x14ac:dyDescent="0.2">
      <c r="A823" s="147"/>
      <c r="B823" s="147"/>
      <c r="C823" s="147"/>
      <c r="D823" s="147"/>
      <c r="E823" s="147"/>
      <c r="F823" s="148"/>
      <c r="G823" s="148"/>
    </row>
    <row r="824" spans="1:7" x14ac:dyDescent="0.2">
      <c r="A824" s="147"/>
      <c r="B824" s="147"/>
      <c r="C824" s="147"/>
      <c r="D824" s="147"/>
      <c r="E824" s="147"/>
      <c r="F824" s="148"/>
      <c r="G824" s="148"/>
    </row>
    <row r="825" spans="1:7" x14ac:dyDescent="0.2">
      <c r="A825" s="147"/>
      <c r="B825" s="147"/>
      <c r="C825" s="147"/>
      <c r="D825" s="147"/>
      <c r="E825" s="147"/>
      <c r="F825" s="148"/>
      <c r="G825" s="148"/>
    </row>
    <row r="826" spans="1:7" x14ac:dyDescent="0.2">
      <c r="A826" s="147"/>
      <c r="B826" s="147"/>
      <c r="C826" s="147"/>
      <c r="D826" s="147"/>
      <c r="E826" s="147"/>
      <c r="F826" s="148"/>
      <c r="G826" s="148"/>
    </row>
    <row r="827" spans="1:7" x14ac:dyDescent="0.2">
      <c r="A827" s="147"/>
      <c r="B827" s="147"/>
      <c r="C827" s="147"/>
      <c r="D827" s="147"/>
      <c r="E827" s="147"/>
      <c r="F827" s="148"/>
      <c r="G827" s="148"/>
    </row>
    <row r="828" spans="1:7" x14ac:dyDescent="0.2">
      <c r="A828" s="147"/>
      <c r="B828" s="147"/>
      <c r="C828" s="147"/>
      <c r="D828" s="147"/>
      <c r="E828" s="147"/>
      <c r="F828" s="148"/>
      <c r="G828" s="148"/>
    </row>
    <row r="829" spans="1:7" x14ac:dyDescent="0.2">
      <c r="A829" s="147"/>
      <c r="B829" s="147"/>
      <c r="C829" s="147"/>
      <c r="D829" s="147"/>
      <c r="E829" s="147"/>
      <c r="F829" s="148"/>
      <c r="G829" s="148"/>
    </row>
    <row r="830" spans="1:7" x14ac:dyDescent="0.2">
      <c r="A830" s="147"/>
      <c r="B830" s="147"/>
      <c r="C830" s="147"/>
      <c r="D830" s="147"/>
      <c r="E830" s="147"/>
      <c r="F830" s="148"/>
      <c r="G830" s="148"/>
    </row>
    <row r="831" spans="1:7" x14ac:dyDescent="0.2">
      <c r="A831" s="147"/>
      <c r="B831" s="147"/>
      <c r="C831" s="147"/>
      <c r="D831" s="147"/>
      <c r="E831" s="147"/>
      <c r="F831" s="148"/>
      <c r="G831" s="148"/>
    </row>
    <row r="832" spans="1:7" x14ac:dyDescent="0.2">
      <c r="A832" s="147"/>
      <c r="B832" s="147"/>
      <c r="C832" s="147"/>
      <c r="D832" s="147"/>
      <c r="E832" s="147"/>
      <c r="F832" s="148"/>
      <c r="G832" s="148"/>
    </row>
    <row r="833" spans="1:7" x14ac:dyDescent="0.2">
      <c r="A833" s="147"/>
      <c r="B833" s="147"/>
      <c r="C833" s="147"/>
      <c r="D833" s="147"/>
      <c r="E833" s="147"/>
      <c r="F833" s="148"/>
      <c r="G833" s="148"/>
    </row>
    <row r="834" spans="1:7" x14ac:dyDescent="0.2">
      <c r="A834" s="147"/>
      <c r="B834" s="147"/>
      <c r="C834" s="147"/>
      <c r="D834" s="147"/>
      <c r="E834" s="147"/>
      <c r="F834" s="148"/>
      <c r="G834" s="148"/>
    </row>
    <row r="835" spans="1:7" x14ac:dyDescent="0.2">
      <c r="A835" s="147"/>
      <c r="B835" s="147"/>
      <c r="C835" s="147"/>
      <c r="D835" s="147"/>
      <c r="E835" s="147"/>
      <c r="F835" s="148"/>
      <c r="G835" s="148"/>
    </row>
    <row r="836" spans="1:7" x14ac:dyDescent="0.2">
      <c r="A836" s="147"/>
      <c r="B836" s="147"/>
      <c r="C836" s="147"/>
      <c r="D836" s="147"/>
      <c r="E836" s="147"/>
      <c r="F836" s="148"/>
      <c r="G836" s="148"/>
    </row>
    <row r="837" spans="1:7" x14ac:dyDescent="0.2">
      <c r="A837" s="147"/>
      <c r="B837" s="147"/>
      <c r="C837" s="147"/>
      <c r="D837" s="147"/>
      <c r="E837" s="147"/>
      <c r="F837" s="148"/>
      <c r="G837" s="148"/>
    </row>
    <row r="838" spans="1:7" x14ac:dyDescent="0.2">
      <c r="A838" s="147"/>
      <c r="B838" s="147"/>
      <c r="C838" s="147"/>
      <c r="D838" s="147"/>
      <c r="E838" s="147"/>
      <c r="F838" s="148"/>
      <c r="G838" s="148"/>
    </row>
    <row r="839" spans="1:7" x14ac:dyDescent="0.2">
      <c r="A839" s="147"/>
      <c r="B839" s="147"/>
      <c r="C839" s="147"/>
      <c r="D839" s="147"/>
      <c r="E839" s="147"/>
      <c r="F839" s="148"/>
      <c r="G839" s="148"/>
    </row>
    <row r="840" spans="1:7" x14ac:dyDescent="0.2">
      <c r="A840" s="147"/>
      <c r="B840" s="147"/>
      <c r="C840" s="147"/>
      <c r="D840" s="147"/>
      <c r="E840" s="147"/>
      <c r="F840" s="148"/>
      <c r="G840" s="148"/>
    </row>
    <row r="841" spans="1:7" x14ac:dyDescent="0.2">
      <c r="A841" s="147"/>
      <c r="B841" s="147"/>
      <c r="C841" s="147"/>
      <c r="D841" s="147"/>
      <c r="E841" s="147"/>
      <c r="F841" s="148"/>
      <c r="G841" s="148"/>
    </row>
    <row r="842" spans="1:7" x14ac:dyDescent="0.2">
      <c r="A842" s="147"/>
      <c r="B842" s="147"/>
      <c r="C842" s="147"/>
      <c r="D842" s="147"/>
      <c r="E842" s="147"/>
      <c r="F842" s="148"/>
      <c r="G842" s="148"/>
    </row>
    <row r="843" spans="1:7" x14ac:dyDescent="0.2">
      <c r="A843" s="147"/>
      <c r="B843" s="147"/>
      <c r="C843" s="147"/>
      <c r="D843" s="147"/>
      <c r="E843" s="147"/>
      <c r="F843" s="148"/>
      <c r="G843" s="148"/>
    </row>
    <row r="844" spans="1:7" x14ac:dyDescent="0.2">
      <c r="A844" s="147"/>
      <c r="B844" s="147"/>
      <c r="C844" s="147"/>
      <c r="D844" s="147"/>
      <c r="E844" s="147"/>
      <c r="F844" s="148"/>
      <c r="G844" s="148"/>
    </row>
    <row r="845" spans="1:7" x14ac:dyDescent="0.2">
      <c r="A845" s="147"/>
      <c r="B845" s="147"/>
      <c r="C845" s="147"/>
      <c r="D845" s="147"/>
      <c r="E845" s="147"/>
      <c r="F845" s="148"/>
      <c r="G845" s="148"/>
    </row>
    <row r="846" spans="1:7" x14ac:dyDescent="0.2">
      <c r="A846" s="147"/>
      <c r="B846" s="147"/>
      <c r="C846" s="147"/>
      <c r="D846" s="147"/>
      <c r="E846" s="147"/>
      <c r="F846" s="148"/>
      <c r="G846" s="148"/>
    </row>
    <row r="847" spans="1:7" x14ac:dyDescent="0.2">
      <c r="A847" s="147"/>
      <c r="B847" s="147"/>
      <c r="C847" s="147"/>
      <c r="D847" s="147"/>
      <c r="E847" s="147"/>
      <c r="F847" s="148"/>
      <c r="G847" s="148"/>
    </row>
    <row r="848" spans="1:7" x14ac:dyDescent="0.2">
      <c r="A848" s="147"/>
      <c r="B848" s="147"/>
      <c r="C848" s="147"/>
      <c r="D848" s="147"/>
      <c r="E848" s="147"/>
      <c r="F848" s="148"/>
      <c r="G848" s="148"/>
    </row>
    <row r="849" spans="1:7" x14ac:dyDescent="0.2">
      <c r="A849" s="147"/>
      <c r="B849" s="147"/>
      <c r="C849" s="147"/>
      <c r="D849" s="147"/>
      <c r="E849" s="147"/>
      <c r="F849" s="148"/>
      <c r="G849" s="148"/>
    </row>
    <row r="850" spans="1:7" x14ac:dyDescent="0.2">
      <c r="A850" s="147"/>
      <c r="B850" s="147"/>
      <c r="C850" s="147"/>
      <c r="D850" s="147"/>
      <c r="E850" s="147"/>
      <c r="F850" s="148"/>
      <c r="G850" s="148"/>
    </row>
    <row r="851" spans="1:7" x14ac:dyDescent="0.2">
      <c r="A851" s="147"/>
      <c r="B851" s="147"/>
      <c r="C851" s="147"/>
      <c r="D851" s="147"/>
      <c r="E851" s="147"/>
      <c r="F851" s="148"/>
      <c r="G851" s="148"/>
    </row>
    <row r="852" spans="1:7" x14ac:dyDescent="0.2">
      <c r="A852" s="147"/>
      <c r="B852" s="147"/>
      <c r="C852" s="147"/>
      <c r="D852" s="147"/>
      <c r="E852" s="147"/>
      <c r="F852" s="148"/>
      <c r="G852" s="148"/>
    </row>
    <row r="853" spans="1:7" x14ac:dyDescent="0.2">
      <c r="A853" s="147"/>
      <c r="B853" s="147"/>
      <c r="C853" s="147"/>
      <c r="D853" s="147"/>
      <c r="E853" s="147"/>
      <c r="F853" s="148"/>
      <c r="G853" s="148"/>
    </row>
    <row r="854" spans="1:7" x14ac:dyDescent="0.2">
      <c r="A854" s="147"/>
      <c r="B854" s="147"/>
      <c r="C854" s="147"/>
      <c r="D854" s="147"/>
      <c r="E854" s="147"/>
      <c r="F854" s="148"/>
      <c r="G854" s="148"/>
    </row>
    <row r="855" spans="1:7" x14ac:dyDescent="0.2">
      <c r="A855" s="147"/>
      <c r="B855" s="147"/>
      <c r="C855" s="147"/>
      <c r="D855" s="147"/>
      <c r="E855" s="147"/>
      <c r="F855" s="148"/>
      <c r="G855" s="148"/>
    </row>
    <row r="856" spans="1:7" x14ac:dyDescent="0.2">
      <c r="A856" s="147"/>
      <c r="B856" s="147"/>
      <c r="C856" s="147"/>
      <c r="D856" s="147"/>
      <c r="E856" s="147"/>
      <c r="F856" s="148"/>
      <c r="G856" s="148"/>
    </row>
    <row r="857" spans="1:7" x14ac:dyDescent="0.2">
      <c r="A857" s="147"/>
      <c r="B857" s="147"/>
      <c r="C857" s="147"/>
      <c r="D857" s="147"/>
      <c r="E857" s="147"/>
      <c r="F857" s="148"/>
      <c r="G857" s="148"/>
    </row>
    <row r="858" spans="1:7" x14ac:dyDescent="0.2">
      <c r="A858" s="147"/>
      <c r="B858" s="147"/>
      <c r="C858" s="147"/>
      <c r="D858" s="147"/>
      <c r="E858" s="147"/>
      <c r="F858" s="148"/>
      <c r="G858" s="148"/>
    </row>
    <row r="859" spans="1:7" x14ac:dyDescent="0.2">
      <c r="A859" s="147"/>
      <c r="B859" s="147"/>
      <c r="C859" s="147"/>
      <c r="D859" s="147"/>
      <c r="E859" s="147"/>
      <c r="F859" s="148"/>
      <c r="G859" s="148"/>
    </row>
    <row r="860" spans="1:7" x14ac:dyDescent="0.2">
      <c r="A860" s="147"/>
      <c r="B860" s="147"/>
      <c r="C860" s="147"/>
      <c r="D860" s="147"/>
      <c r="E860" s="147"/>
      <c r="F860" s="148"/>
      <c r="G860" s="148"/>
    </row>
    <row r="861" spans="1:7" x14ac:dyDescent="0.2">
      <c r="A861" s="147"/>
      <c r="B861" s="147"/>
      <c r="C861" s="147"/>
      <c r="D861" s="147"/>
      <c r="E861" s="147"/>
      <c r="F861" s="148"/>
      <c r="G861" s="148"/>
    </row>
    <row r="862" spans="1:7" x14ac:dyDescent="0.2">
      <c r="A862" s="147"/>
      <c r="B862" s="147"/>
      <c r="C862" s="147"/>
      <c r="D862" s="147"/>
      <c r="E862" s="147"/>
      <c r="F862" s="148"/>
      <c r="G862" s="148"/>
    </row>
    <row r="863" spans="1:7" x14ac:dyDescent="0.2">
      <c r="A863" s="147"/>
      <c r="B863" s="147"/>
      <c r="C863" s="147"/>
      <c r="D863" s="147"/>
      <c r="E863" s="147"/>
      <c r="F863" s="148"/>
      <c r="G863" s="148"/>
    </row>
    <row r="864" spans="1:7" x14ac:dyDescent="0.2">
      <c r="A864" s="147"/>
      <c r="B864" s="147"/>
      <c r="C864" s="147"/>
      <c r="D864" s="147"/>
      <c r="E864" s="147"/>
      <c r="F864" s="148"/>
      <c r="G864" s="148"/>
    </row>
    <row r="865" spans="1:7" x14ac:dyDescent="0.2">
      <c r="A865" s="147"/>
      <c r="B865" s="147"/>
      <c r="C865" s="147"/>
      <c r="D865" s="147"/>
      <c r="E865" s="147"/>
      <c r="F865" s="148"/>
      <c r="G865" s="148"/>
    </row>
    <row r="866" spans="1:7" x14ac:dyDescent="0.2">
      <c r="A866" s="147"/>
      <c r="B866" s="147"/>
      <c r="C866" s="147"/>
      <c r="D866" s="147"/>
      <c r="E866" s="147"/>
      <c r="F866" s="148"/>
      <c r="G866" s="148"/>
    </row>
    <row r="867" spans="1:7" x14ac:dyDescent="0.2">
      <c r="A867" s="147"/>
      <c r="B867" s="147"/>
      <c r="C867" s="147"/>
      <c r="D867" s="147"/>
      <c r="E867" s="147"/>
      <c r="F867" s="148"/>
      <c r="G867" s="148"/>
    </row>
    <row r="868" spans="1:7" x14ac:dyDescent="0.2">
      <c r="A868" s="147"/>
      <c r="B868" s="147"/>
      <c r="C868" s="147"/>
      <c r="D868" s="147"/>
      <c r="E868" s="147"/>
      <c r="F868" s="148"/>
      <c r="G868" s="148"/>
    </row>
    <row r="869" spans="1:7" x14ac:dyDescent="0.2">
      <c r="A869" s="147"/>
      <c r="B869" s="147"/>
      <c r="C869" s="147"/>
      <c r="D869" s="147"/>
      <c r="E869" s="147"/>
      <c r="F869" s="148"/>
      <c r="G869" s="148"/>
    </row>
    <row r="870" spans="1:7" x14ac:dyDescent="0.2">
      <c r="A870" s="147"/>
      <c r="B870" s="147"/>
      <c r="C870" s="147"/>
      <c r="D870" s="147"/>
      <c r="E870" s="147"/>
      <c r="F870" s="148"/>
      <c r="G870" s="148"/>
    </row>
    <row r="871" spans="1:7" x14ac:dyDescent="0.2">
      <c r="A871" s="147"/>
      <c r="B871" s="147"/>
      <c r="C871" s="147"/>
      <c r="D871" s="147"/>
      <c r="E871" s="147"/>
      <c r="F871" s="148"/>
      <c r="G871" s="148"/>
    </row>
    <row r="872" spans="1:7" x14ac:dyDescent="0.2">
      <c r="A872" s="147"/>
      <c r="B872" s="147"/>
      <c r="C872" s="147"/>
      <c r="D872" s="147"/>
      <c r="E872" s="147"/>
      <c r="F872" s="148"/>
      <c r="G872" s="148"/>
    </row>
    <row r="873" spans="1:7" x14ac:dyDescent="0.2">
      <c r="A873" s="147"/>
      <c r="B873" s="147"/>
      <c r="C873" s="147"/>
      <c r="D873" s="147"/>
      <c r="E873" s="147"/>
      <c r="F873" s="148"/>
      <c r="G873" s="148"/>
    </row>
    <row r="874" spans="1:7" x14ac:dyDescent="0.2">
      <c r="A874" s="147"/>
      <c r="B874" s="147"/>
      <c r="C874" s="147"/>
      <c r="D874" s="147"/>
      <c r="E874" s="147"/>
      <c r="F874" s="148"/>
      <c r="G874" s="148"/>
    </row>
    <row r="875" spans="1:7" x14ac:dyDescent="0.2">
      <c r="A875" s="147"/>
      <c r="B875" s="147"/>
      <c r="C875" s="147"/>
      <c r="D875" s="147"/>
      <c r="E875" s="147"/>
      <c r="F875" s="148"/>
      <c r="G875" s="148"/>
    </row>
    <row r="876" spans="1:7" x14ac:dyDescent="0.2">
      <c r="A876" s="147"/>
      <c r="B876" s="147"/>
      <c r="C876" s="147"/>
      <c r="D876" s="147"/>
      <c r="E876" s="147"/>
      <c r="F876" s="148"/>
      <c r="G876" s="148"/>
    </row>
    <row r="877" spans="1:7" x14ac:dyDescent="0.2">
      <c r="A877" s="147"/>
      <c r="B877" s="147"/>
      <c r="C877" s="147"/>
      <c r="D877" s="147"/>
      <c r="E877" s="147"/>
      <c r="F877" s="148"/>
      <c r="G877" s="148"/>
    </row>
    <row r="878" spans="1:7" x14ac:dyDescent="0.2">
      <c r="A878" s="147"/>
      <c r="B878" s="147"/>
      <c r="C878" s="147"/>
      <c r="D878" s="147"/>
      <c r="E878" s="147"/>
      <c r="F878" s="148"/>
      <c r="G878" s="148"/>
    </row>
    <row r="879" spans="1:7" x14ac:dyDescent="0.2">
      <c r="A879" s="147"/>
      <c r="B879" s="147"/>
      <c r="C879" s="147"/>
      <c r="D879" s="147"/>
      <c r="E879" s="147"/>
      <c r="F879" s="148"/>
      <c r="G879" s="148"/>
    </row>
    <row r="880" spans="1:7" x14ac:dyDescent="0.2">
      <c r="A880" s="147"/>
      <c r="B880" s="147"/>
      <c r="C880" s="147"/>
      <c r="D880" s="147"/>
      <c r="E880" s="147"/>
      <c r="F880" s="148"/>
      <c r="G880" s="148"/>
    </row>
    <row r="881" spans="1:7" x14ac:dyDescent="0.2">
      <c r="A881" s="147"/>
      <c r="B881" s="147"/>
      <c r="C881" s="147"/>
      <c r="D881" s="147"/>
      <c r="E881" s="147"/>
      <c r="F881" s="148"/>
      <c r="G881" s="148"/>
    </row>
    <row r="882" spans="1:7" x14ac:dyDescent="0.2">
      <c r="A882" s="147"/>
      <c r="B882" s="147"/>
      <c r="C882" s="147"/>
      <c r="D882" s="147"/>
      <c r="E882" s="147"/>
      <c r="F882" s="148"/>
      <c r="G882" s="148"/>
    </row>
    <row r="883" spans="1:7" x14ac:dyDescent="0.2">
      <c r="A883" s="147"/>
      <c r="B883" s="147"/>
      <c r="C883" s="147"/>
      <c r="D883" s="147"/>
      <c r="E883" s="147"/>
      <c r="F883" s="148"/>
      <c r="G883" s="148"/>
    </row>
    <row r="884" spans="1:7" x14ac:dyDescent="0.2">
      <c r="A884" s="147"/>
      <c r="B884" s="147"/>
      <c r="C884" s="147"/>
      <c r="D884" s="147"/>
      <c r="E884" s="147"/>
      <c r="F884" s="148"/>
      <c r="G884" s="148"/>
    </row>
    <row r="885" spans="1:7" x14ac:dyDescent="0.2">
      <c r="A885" s="147"/>
      <c r="B885" s="147"/>
      <c r="C885" s="147"/>
      <c r="D885" s="147"/>
      <c r="E885" s="147"/>
      <c r="F885" s="148"/>
      <c r="G885" s="148"/>
    </row>
    <row r="886" spans="1:7" x14ac:dyDescent="0.2">
      <c r="A886" s="147"/>
      <c r="B886" s="147"/>
      <c r="C886" s="147"/>
      <c r="D886" s="147"/>
      <c r="E886" s="147"/>
      <c r="F886" s="148"/>
      <c r="G886" s="148"/>
    </row>
    <row r="887" spans="1:7" x14ac:dyDescent="0.2">
      <c r="A887" s="147"/>
      <c r="B887" s="147"/>
      <c r="C887" s="147"/>
      <c r="D887" s="147"/>
      <c r="E887" s="147"/>
      <c r="F887" s="148"/>
      <c r="G887" s="148"/>
    </row>
    <row r="888" spans="1:7" x14ac:dyDescent="0.2">
      <c r="A888" s="147"/>
      <c r="B888" s="147"/>
      <c r="C888" s="147"/>
      <c r="D888" s="147"/>
      <c r="E888" s="147"/>
      <c r="F888" s="148"/>
      <c r="G888" s="148"/>
    </row>
    <row r="889" spans="1:7" x14ac:dyDescent="0.2">
      <c r="A889" s="147"/>
      <c r="B889" s="147"/>
      <c r="C889" s="147"/>
      <c r="D889" s="147"/>
      <c r="E889" s="147"/>
      <c r="F889" s="148"/>
      <c r="G889" s="148"/>
    </row>
    <row r="890" spans="1:7" x14ac:dyDescent="0.2">
      <c r="A890" s="147"/>
      <c r="B890" s="147"/>
      <c r="C890" s="147"/>
      <c r="D890" s="147"/>
      <c r="E890" s="147"/>
      <c r="F890" s="148"/>
      <c r="G890" s="148"/>
    </row>
    <row r="891" spans="1:7" x14ac:dyDescent="0.2">
      <c r="A891" s="147"/>
      <c r="B891" s="147"/>
      <c r="C891" s="147"/>
      <c r="D891" s="147"/>
      <c r="E891" s="147"/>
      <c r="F891" s="148"/>
      <c r="G891" s="148"/>
    </row>
    <row r="892" spans="1:7" x14ac:dyDescent="0.2">
      <c r="A892" s="147"/>
      <c r="B892" s="147"/>
      <c r="C892" s="147"/>
      <c r="D892" s="147"/>
      <c r="E892" s="147"/>
      <c r="F892" s="148"/>
      <c r="G892" s="148"/>
    </row>
    <row r="893" spans="1:7" x14ac:dyDescent="0.2">
      <c r="A893" s="147"/>
      <c r="B893" s="147"/>
      <c r="C893" s="147"/>
      <c r="D893" s="147"/>
      <c r="E893" s="147"/>
      <c r="F893" s="148"/>
      <c r="G893" s="148"/>
    </row>
    <row r="894" spans="1:7" x14ac:dyDescent="0.2">
      <c r="A894" s="147"/>
      <c r="B894" s="147"/>
      <c r="C894" s="147"/>
      <c r="D894" s="147"/>
      <c r="E894" s="147"/>
      <c r="F894" s="148"/>
      <c r="G894" s="148"/>
    </row>
    <row r="895" spans="1:7" x14ac:dyDescent="0.2">
      <c r="A895" s="147"/>
      <c r="B895" s="147"/>
      <c r="C895" s="147"/>
      <c r="D895" s="147"/>
      <c r="E895" s="147"/>
      <c r="F895" s="148"/>
      <c r="G895" s="148"/>
    </row>
    <row r="896" spans="1:7" x14ac:dyDescent="0.2">
      <c r="A896" s="147"/>
      <c r="B896" s="147"/>
      <c r="C896" s="147"/>
      <c r="D896" s="147"/>
      <c r="E896" s="147"/>
      <c r="F896" s="148"/>
      <c r="G896" s="148"/>
    </row>
    <row r="897" spans="1:7" x14ac:dyDescent="0.2">
      <c r="A897" s="147"/>
      <c r="B897" s="147"/>
      <c r="C897" s="147"/>
      <c r="D897" s="147"/>
      <c r="E897" s="147"/>
      <c r="F897" s="148"/>
      <c r="G897" s="148"/>
    </row>
    <row r="898" spans="1:7" x14ac:dyDescent="0.2">
      <c r="A898" s="147"/>
      <c r="B898" s="147"/>
      <c r="C898" s="147"/>
      <c r="D898" s="147"/>
      <c r="E898" s="147"/>
      <c r="F898" s="148"/>
      <c r="G898" s="148"/>
    </row>
    <row r="899" spans="1:7" x14ac:dyDescent="0.2">
      <c r="A899" s="147"/>
      <c r="B899" s="147"/>
      <c r="C899" s="147"/>
      <c r="D899" s="147"/>
      <c r="E899" s="147"/>
      <c r="F899" s="148"/>
      <c r="G899" s="148"/>
    </row>
    <row r="900" spans="1:7" x14ac:dyDescent="0.2">
      <c r="A900" s="147"/>
      <c r="B900" s="147"/>
      <c r="C900" s="147"/>
      <c r="D900" s="147"/>
      <c r="E900" s="147"/>
      <c r="F900" s="148"/>
      <c r="G900" s="148"/>
    </row>
    <row r="901" spans="1:7" x14ac:dyDescent="0.2">
      <c r="A901" s="147"/>
      <c r="B901" s="147"/>
      <c r="C901" s="147"/>
      <c r="D901" s="147"/>
      <c r="E901" s="147"/>
      <c r="F901" s="148"/>
      <c r="G901" s="148"/>
    </row>
    <row r="902" spans="1:7" x14ac:dyDescent="0.2">
      <c r="A902" s="147"/>
      <c r="B902" s="147"/>
      <c r="C902" s="147"/>
      <c r="D902" s="147"/>
      <c r="E902" s="147"/>
      <c r="F902" s="148"/>
      <c r="G902" s="148"/>
    </row>
    <row r="903" spans="1:7" x14ac:dyDescent="0.2">
      <c r="A903" s="147"/>
      <c r="B903" s="147"/>
      <c r="C903" s="147"/>
      <c r="D903" s="147"/>
      <c r="E903" s="147"/>
      <c r="F903" s="148"/>
      <c r="G903" s="148"/>
    </row>
    <row r="904" spans="1:7" x14ac:dyDescent="0.2">
      <c r="A904" s="147"/>
      <c r="B904" s="147"/>
      <c r="C904" s="147"/>
      <c r="D904" s="147"/>
      <c r="E904" s="147"/>
      <c r="F904" s="148"/>
      <c r="G904" s="148"/>
    </row>
    <row r="905" spans="1:7" x14ac:dyDescent="0.2">
      <c r="A905" s="147"/>
      <c r="B905" s="147"/>
      <c r="C905" s="147"/>
      <c r="D905" s="147"/>
      <c r="E905" s="147"/>
      <c r="F905" s="148"/>
      <c r="G905" s="148"/>
    </row>
    <row r="906" spans="1:7" x14ac:dyDescent="0.2">
      <c r="A906" s="147"/>
      <c r="B906" s="147"/>
      <c r="C906" s="147"/>
      <c r="D906" s="147"/>
      <c r="E906" s="147"/>
      <c r="F906" s="148"/>
      <c r="G906" s="148"/>
    </row>
    <row r="907" spans="1:7" x14ac:dyDescent="0.2">
      <c r="A907" s="147"/>
      <c r="B907" s="147"/>
      <c r="C907" s="147"/>
      <c r="D907" s="147"/>
      <c r="E907" s="147"/>
      <c r="F907" s="148"/>
      <c r="G907" s="148"/>
    </row>
    <row r="908" spans="1:7" x14ac:dyDescent="0.2">
      <c r="A908" s="147"/>
      <c r="B908" s="147"/>
      <c r="C908" s="147"/>
      <c r="D908" s="147"/>
      <c r="E908" s="147"/>
      <c r="F908" s="148"/>
      <c r="G908" s="148"/>
    </row>
    <row r="909" spans="1:7" x14ac:dyDescent="0.2">
      <c r="A909" s="147"/>
      <c r="B909" s="147"/>
      <c r="C909" s="147"/>
      <c r="D909" s="147"/>
      <c r="E909" s="147"/>
      <c r="F909" s="148"/>
      <c r="G909" s="148"/>
    </row>
    <row r="910" spans="1:7" x14ac:dyDescent="0.2">
      <c r="A910" s="147"/>
      <c r="B910" s="147"/>
      <c r="C910" s="147"/>
      <c r="D910" s="147"/>
      <c r="E910" s="147"/>
      <c r="F910" s="148"/>
      <c r="G910" s="148"/>
    </row>
    <row r="911" spans="1:7" x14ac:dyDescent="0.2">
      <c r="A911" s="147"/>
      <c r="B911" s="147"/>
      <c r="C911" s="147"/>
      <c r="D911" s="147"/>
      <c r="E911" s="147"/>
      <c r="F911" s="148"/>
      <c r="G911" s="148"/>
    </row>
    <row r="912" spans="1:7" x14ac:dyDescent="0.2">
      <c r="A912" s="147"/>
      <c r="B912" s="147"/>
      <c r="C912" s="147"/>
      <c r="D912" s="147"/>
      <c r="E912" s="147"/>
      <c r="F912" s="148"/>
      <c r="G912" s="148"/>
    </row>
    <row r="913" spans="1:7" x14ac:dyDescent="0.2">
      <c r="A913" s="147"/>
      <c r="B913" s="147"/>
      <c r="C913" s="147"/>
      <c r="D913" s="147"/>
      <c r="E913" s="147"/>
      <c r="F913" s="148"/>
      <c r="G913" s="148"/>
    </row>
    <row r="914" spans="1:7" x14ac:dyDescent="0.2">
      <c r="A914" s="147"/>
      <c r="B914" s="147"/>
      <c r="C914" s="147"/>
      <c r="D914" s="147"/>
      <c r="E914" s="147"/>
      <c r="F914" s="148"/>
      <c r="G914" s="148"/>
    </row>
    <row r="915" spans="1:7" x14ac:dyDescent="0.2">
      <c r="A915" s="147"/>
      <c r="B915" s="147"/>
      <c r="C915" s="147"/>
      <c r="D915" s="147"/>
      <c r="E915" s="147"/>
      <c r="F915" s="148"/>
      <c r="G915" s="148"/>
    </row>
    <row r="916" spans="1:7" x14ac:dyDescent="0.2">
      <c r="A916" s="147"/>
      <c r="B916" s="147"/>
      <c r="C916" s="147"/>
      <c r="D916" s="147"/>
      <c r="E916" s="147"/>
      <c r="F916" s="148"/>
      <c r="G916" s="148"/>
    </row>
    <row r="917" spans="1:7" x14ac:dyDescent="0.2">
      <c r="A917" s="147"/>
      <c r="B917" s="147"/>
      <c r="C917" s="147"/>
      <c r="D917" s="147"/>
      <c r="E917" s="147"/>
      <c r="F917" s="148"/>
      <c r="G917" s="148"/>
    </row>
    <row r="918" spans="1:7" x14ac:dyDescent="0.2">
      <c r="A918" s="147"/>
      <c r="B918" s="147"/>
      <c r="C918" s="147"/>
      <c r="D918" s="147"/>
      <c r="E918" s="147"/>
      <c r="F918" s="148"/>
      <c r="G918" s="148"/>
    </row>
    <row r="919" spans="1:7" x14ac:dyDescent="0.2">
      <c r="A919" s="147"/>
      <c r="B919" s="147"/>
      <c r="C919" s="147"/>
      <c r="D919" s="147"/>
      <c r="E919" s="147"/>
      <c r="F919" s="148"/>
      <c r="G919" s="148"/>
    </row>
    <row r="920" spans="1:7" x14ac:dyDescent="0.2">
      <c r="A920" s="147"/>
      <c r="B920" s="147"/>
      <c r="C920" s="147"/>
      <c r="D920" s="147"/>
      <c r="E920" s="147"/>
      <c r="F920" s="148"/>
      <c r="G920" s="148"/>
    </row>
    <row r="921" spans="1:7" x14ac:dyDescent="0.2">
      <c r="A921" s="147"/>
      <c r="B921" s="147"/>
      <c r="C921" s="147"/>
      <c r="D921" s="147"/>
      <c r="E921" s="147"/>
      <c r="F921" s="148"/>
      <c r="G921" s="148"/>
    </row>
    <row r="922" spans="1:7" x14ac:dyDescent="0.2">
      <c r="A922" s="147"/>
      <c r="B922" s="147"/>
      <c r="C922" s="147"/>
      <c r="D922" s="147"/>
      <c r="E922" s="147"/>
      <c r="F922" s="148"/>
      <c r="G922" s="148"/>
    </row>
    <row r="923" spans="1:7" x14ac:dyDescent="0.2">
      <c r="A923" s="147"/>
      <c r="B923" s="147"/>
      <c r="C923" s="147"/>
      <c r="D923" s="147"/>
      <c r="E923" s="147"/>
      <c r="F923" s="148"/>
      <c r="G923" s="148"/>
    </row>
    <row r="924" spans="1:7" x14ac:dyDescent="0.2">
      <c r="A924" s="147"/>
      <c r="B924" s="147"/>
      <c r="C924" s="147"/>
      <c r="D924" s="147"/>
      <c r="E924" s="147"/>
      <c r="F924" s="148"/>
      <c r="G924" s="148"/>
    </row>
    <row r="925" spans="1:7" x14ac:dyDescent="0.2">
      <c r="A925" s="147"/>
      <c r="B925" s="147"/>
      <c r="C925" s="147"/>
      <c r="D925" s="147"/>
      <c r="E925" s="147"/>
      <c r="F925" s="148"/>
      <c r="G925" s="148"/>
    </row>
    <row r="926" spans="1:7" x14ac:dyDescent="0.2">
      <c r="A926" s="147"/>
      <c r="B926" s="147"/>
      <c r="C926" s="147"/>
      <c r="D926" s="147"/>
      <c r="E926" s="147"/>
      <c r="F926" s="148"/>
      <c r="G926" s="148"/>
    </row>
    <row r="927" spans="1:7" x14ac:dyDescent="0.2">
      <c r="A927" s="147"/>
      <c r="B927" s="147"/>
      <c r="C927" s="147"/>
      <c r="D927" s="147"/>
      <c r="E927" s="147"/>
      <c r="F927" s="148"/>
      <c r="G927" s="148"/>
    </row>
    <row r="928" spans="1:7" x14ac:dyDescent="0.2">
      <c r="A928" s="147"/>
      <c r="B928" s="147"/>
      <c r="C928" s="147"/>
      <c r="D928" s="147"/>
      <c r="E928" s="147"/>
      <c r="F928" s="148"/>
      <c r="G928" s="148"/>
    </row>
    <row r="929" spans="1:7" x14ac:dyDescent="0.2">
      <c r="A929" s="147"/>
      <c r="B929" s="147"/>
      <c r="C929" s="147"/>
      <c r="D929" s="147"/>
      <c r="E929" s="147"/>
      <c r="F929" s="148"/>
      <c r="G929" s="148"/>
    </row>
    <row r="930" spans="1:7" x14ac:dyDescent="0.2">
      <c r="A930" s="147"/>
      <c r="B930" s="147"/>
      <c r="C930" s="147"/>
      <c r="D930" s="147"/>
      <c r="E930" s="147"/>
      <c r="F930" s="148"/>
      <c r="G930" s="148"/>
    </row>
    <row r="931" spans="1:7" x14ac:dyDescent="0.2">
      <c r="A931" s="147"/>
      <c r="B931" s="147"/>
      <c r="C931" s="147"/>
      <c r="D931" s="147"/>
      <c r="E931" s="147"/>
      <c r="F931" s="148"/>
      <c r="G931" s="148"/>
    </row>
    <row r="932" spans="1:7" x14ac:dyDescent="0.2">
      <c r="A932" s="147"/>
      <c r="B932" s="147"/>
      <c r="C932" s="147"/>
      <c r="D932" s="147"/>
      <c r="E932" s="147"/>
      <c r="F932" s="148"/>
      <c r="G932" s="148"/>
    </row>
    <row r="933" spans="1:7" x14ac:dyDescent="0.2">
      <c r="A933" s="147"/>
      <c r="B933" s="147"/>
      <c r="C933" s="147"/>
      <c r="D933" s="147"/>
      <c r="E933" s="147"/>
      <c r="F933" s="148"/>
      <c r="G933" s="148"/>
    </row>
    <row r="934" spans="1:7" x14ac:dyDescent="0.2">
      <c r="A934" s="147"/>
      <c r="B934" s="147"/>
      <c r="C934" s="147"/>
      <c r="D934" s="147"/>
      <c r="E934" s="147"/>
      <c r="F934" s="148"/>
      <c r="G934" s="148"/>
    </row>
    <row r="935" spans="1:7" x14ac:dyDescent="0.2">
      <c r="A935" s="147"/>
      <c r="B935" s="147"/>
      <c r="C935" s="147"/>
      <c r="D935" s="147"/>
      <c r="E935" s="147"/>
      <c r="F935" s="148"/>
      <c r="G935" s="148"/>
    </row>
    <row r="936" spans="1:7" x14ac:dyDescent="0.2">
      <c r="A936" s="147"/>
      <c r="B936" s="147"/>
      <c r="C936" s="147"/>
      <c r="D936" s="147"/>
      <c r="E936" s="147"/>
      <c r="F936" s="148"/>
      <c r="G936" s="148"/>
    </row>
    <row r="937" spans="1:7" x14ac:dyDescent="0.2">
      <c r="A937" s="147"/>
      <c r="B937" s="147"/>
      <c r="C937" s="147"/>
      <c r="D937" s="147"/>
      <c r="E937" s="147"/>
      <c r="F937" s="148"/>
      <c r="G937" s="148"/>
    </row>
    <row r="938" spans="1:7" x14ac:dyDescent="0.2">
      <c r="A938" s="147"/>
      <c r="B938" s="147"/>
      <c r="C938" s="147"/>
      <c r="D938" s="147"/>
      <c r="E938" s="147"/>
      <c r="F938" s="148"/>
      <c r="G938" s="148"/>
    </row>
    <row r="939" spans="1:7" x14ac:dyDescent="0.2">
      <c r="A939" s="147"/>
      <c r="B939" s="147"/>
      <c r="C939" s="147"/>
      <c r="D939" s="147"/>
      <c r="E939" s="147"/>
      <c r="F939" s="148"/>
      <c r="G939" s="148"/>
    </row>
    <row r="940" spans="1:7" x14ac:dyDescent="0.2">
      <c r="A940" s="147"/>
      <c r="B940" s="147"/>
      <c r="C940" s="147"/>
      <c r="D940" s="147"/>
      <c r="E940" s="147"/>
      <c r="F940" s="148"/>
      <c r="G940" s="148"/>
    </row>
    <row r="941" spans="1:7" x14ac:dyDescent="0.2">
      <c r="A941" s="147"/>
      <c r="B941" s="147"/>
      <c r="C941" s="147"/>
      <c r="D941" s="147"/>
      <c r="E941" s="147"/>
      <c r="F941" s="148"/>
      <c r="G941" s="148"/>
    </row>
    <row r="942" spans="1:7" x14ac:dyDescent="0.2">
      <c r="A942" s="147"/>
      <c r="B942" s="147"/>
      <c r="C942" s="147"/>
      <c r="D942" s="147"/>
      <c r="E942" s="147"/>
      <c r="F942" s="148"/>
      <c r="G942" s="148"/>
    </row>
    <row r="943" spans="1:7" x14ac:dyDescent="0.2">
      <c r="A943" s="147"/>
      <c r="B943" s="147"/>
      <c r="C943" s="147"/>
      <c r="D943" s="147"/>
      <c r="E943" s="147"/>
      <c r="F943" s="148"/>
      <c r="G943" s="148"/>
    </row>
    <row r="944" spans="1:7" x14ac:dyDescent="0.2">
      <c r="A944" s="147"/>
      <c r="B944" s="147"/>
      <c r="C944" s="147"/>
      <c r="D944" s="147"/>
      <c r="E944" s="147"/>
      <c r="F944" s="148"/>
      <c r="G944" s="148"/>
    </row>
    <row r="945" spans="1:7" x14ac:dyDescent="0.2">
      <c r="A945" s="147"/>
      <c r="B945" s="147"/>
      <c r="C945" s="147"/>
      <c r="D945" s="147"/>
      <c r="E945" s="147"/>
      <c r="F945" s="148"/>
      <c r="G945" s="148"/>
    </row>
    <row r="946" spans="1:7" x14ac:dyDescent="0.2">
      <c r="A946" s="147"/>
      <c r="B946" s="147"/>
      <c r="C946" s="147"/>
      <c r="D946" s="147"/>
      <c r="E946" s="147"/>
      <c r="F946" s="148"/>
      <c r="G946" s="148"/>
    </row>
    <row r="947" spans="1:7" x14ac:dyDescent="0.2">
      <c r="A947" s="147"/>
      <c r="B947" s="147"/>
      <c r="C947" s="147"/>
      <c r="D947" s="147"/>
      <c r="E947" s="147"/>
      <c r="F947" s="148"/>
      <c r="G947" s="148"/>
    </row>
    <row r="948" spans="1:7" x14ac:dyDescent="0.2">
      <c r="A948" s="148"/>
      <c r="B948" s="148"/>
      <c r="C948" s="148"/>
      <c r="D948" s="148"/>
      <c r="E948" s="148"/>
      <c r="F948" s="148"/>
      <c r="G948" s="148"/>
    </row>
    <row r="949" spans="1:7" x14ac:dyDescent="0.2">
      <c r="A949" s="148"/>
      <c r="B949" s="148"/>
      <c r="C949" s="148"/>
      <c r="D949" s="148"/>
      <c r="E949" s="148"/>
      <c r="F949" s="148"/>
      <c r="G949" s="148"/>
    </row>
    <row r="950" spans="1:7" x14ac:dyDescent="0.2">
      <c r="A950" s="148"/>
      <c r="B950" s="148"/>
      <c r="C950" s="148"/>
      <c r="D950" s="148"/>
      <c r="E950" s="148"/>
      <c r="F950" s="148"/>
      <c r="G950" s="148"/>
    </row>
    <row r="951" spans="1:7" x14ac:dyDescent="0.2">
      <c r="A951" s="148"/>
      <c r="B951" s="148"/>
      <c r="C951" s="148"/>
      <c r="D951" s="148"/>
      <c r="E951" s="148"/>
      <c r="F951" s="148"/>
      <c r="G951" s="148"/>
    </row>
    <row r="952" spans="1:7" x14ac:dyDescent="0.2">
      <c r="A952" s="148"/>
      <c r="B952" s="148"/>
      <c r="C952" s="148"/>
      <c r="D952" s="148"/>
      <c r="E952" s="148"/>
      <c r="F952" s="148"/>
      <c r="G952" s="148"/>
    </row>
    <row r="953" spans="1:7" x14ac:dyDescent="0.2">
      <c r="A953" s="148"/>
      <c r="B953" s="148"/>
      <c r="C953" s="148"/>
      <c r="D953" s="148"/>
      <c r="E953" s="148"/>
      <c r="F953" s="148"/>
      <c r="G953" s="148"/>
    </row>
    <row r="954" spans="1:7" x14ac:dyDescent="0.2">
      <c r="A954" s="148"/>
      <c r="B954" s="148"/>
      <c r="C954" s="148"/>
      <c r="D954" s="148"/>
      <c r="E954" s="148"/>
      <c r="F954" s="148"/>
      <c r="G954" s="148"/>
    </row>
    <row r="955" spans="1:7" x14ac:dyDescent="0.2">
      <c r="A955" s="148"/>
      <c r="B955" s="148"/>
      <c r="C955" s="148"/>
      <c r="D955" s="148"/>
      <c r="E955" s="148"/>
      <c r="F955" s="148"/>
      <c r="G955" s="148"/>
    </row>
    <row r="956" spans="1:7" x14ac:dyDescent="0.2">
      <c r="A956" s="148"/>
      <c r="B956" s="148"/>
      <c r="C956" s="148"/>
      <c r="D956" s="148"/>
      <c r="E956" s="148"/>
      <c r="F956" s="148"/>
      <c r="G956" s="148"/>
    </row>
    <row r="957" spans="1:7" x14ac:dyDescent="0.2">
      <c r="A957" s="148"/>
      <c r="B957" s="148"/>
      <c r="C957" s="148"/>
      <c r="D957" s="148"/>
      <c r="E957" s="148"/>
      <c r="F957" s="148"/>
      <c r="G957" s="148"/>
    </row>
    <row r="958" spans="1:7" x14ac:dyDescent="0.2">
      <c r="A958" s="148"/>
      <c r="B958" s="148"/>
      <c r="C958" s="148"/>
      <c r="D958" s="148"/>
      <c r="E958" s="148"/>
      <c r="F958" s="148"/>
      <c r="G958" s="148"/>
    </row>
    <row r="959" spans="1:7" x14ac:dyDescent="0.2">
      <c r="A959" s="148"/>
      <c r="B959" s="148"/>
      <c r="C959" s="148"/>
      <c r="D959" s="148"/>
      <c r="E959" s="148"/>
      <c r="F959" s="148"/>
      <c r="G959" s="148"/>
    </row>
    <row r="960" spans="1:7" x14ac:dyDescent="0.2">
      <c r="A960" s="148"/>
      <c r="B960" s="148"/>
      <c r="C960" s="148"/>
      <c r="D960" s="148"/>
      <c r="E960" s="148"/>
      <c r="F960" s="148"/>
      <c r="G960" s="148"/>
    </row>
    <row r="961" spans="1:7" x14ac:dyDescent="0.2">
      <c r="A961" s="148"/>
      <c r="B961" s="148"/>
      <c r="C961" s="148"/>
      <c r="D961" s="148"/>
      <c r="E961" s="148"/>
      <c r="F961" s="148"/>
      <c r="G961" s="148"/>
    </row>
    <row r="962" spans="1:7" x14ac:dyDescent="0.2">
      <c r="A962" s="148"/>
      <c r="B962" s="148"/>
      <c r="C962" s="148"/>
      <c r="D962" s="148"/>
      <c r="E962" s="148"/>
      <c r="F962" s="148"/>
      <c r="G962" s="148"/>
    </row>
    <row r="963" spans="1:7" x14ac:dyDescent="0.2">
      <c r="A963" s="148"/>
      <c r="B963" s="148"/>
      <c r="C963" s="148"/>
      <c r="D963" s="148"/>
      <c r="E963" s="148"/>
      <c r="F963" s="148"/>
      <c r="G963" s="148"/>
    </row>
    <row r="964" spans="1:7" x14ac:dyDescent="0.2">
      <c r="A964" s="148"/>
      <c r="B964" s="148"/>
      <c r="C964" s="148"/>
      <c r="D964" s="148"/>
      <c r="E964" s="148"/>
      <c r="F964" s="148"/>
      <c r="G964" s="148"/>
    </row>
    <row r="965" spans="1:7" x14ac:dyDescent="0.2">
      <c r="A965" s="148"/>
      <c r="B965" s="148"/>
      <c r="C965" s="148"/>
      <c r="D965" s="148"/>
      <c r="E965" s="148"/>
      <c r="F965" s="148"/>
      <c r="G965" s="148"/>
    </row>
    <row r="966" spans="1:7" x14ac:dyDescent="0.2">
      <c r="A966" s="148"/>
      <c r="B966" s="148"/>
      <c r="C966" s="148"/>
      <c r="D966" s="148"/>
      <c r="E966" s="148"/>
      <c r="F966" s="148"/>
      <c r="G966" s="148"/>
    </row>
    <row r="967" spans="1:7" x14ac:dyDescent="0.2">
      <c r="A967" s="148"/>
      <c r="B967" s="148"/>
      <c r="C967" s="148"/>
      <c r="D967" s="148"/>
      <c r="E967" s="148"/>
      <c r="F967" s="148"/>
      <c r="G967" s="148"/>
    </row>
    <row r="968" spans="1:7" x14ac:dyDescent="0.2">
      <c r="A968" s="148"/>
      <c r="B968" s="148"/>
      <c r="C968" s="148"/>
      <c r="D968" s="148"/>
      <c r="E968" s="148"/>
      <c r="F968" s="148"/>
      <c r="G968" s="148"/>
    </row>
    <row r="969" spans="1:7" x14ac:dyDescent="0.2">
      <c r="A969" s="148"/>
      <c r="B969" s="148"/>
      <c r="C969" s="148"/>
      <c r="D969" s="148"/>
      <c r="E969" s="148"/>
      <c r="F969" s="148"/>
      <c r="G969" s="148"/>
    </row>
    <row r="970" spans="1:7" x14ac:dyDescent="0.2">
      <c r="A970" s="148"/>
      <c r="B970" s="148"/>
      <c r="C970" s="148"/>
      <c r="D970" s="148"/>
      <c r="E970" s="148"/>
      <c r="F970" s="148"/>
      <c r="G970" s="148"/>
    </row>
    <row r="971" spans="1:7" x14ac:dyDescent="0.2">
      <c r="A971" s="148"/>
      <c r="B971" s="148"/>
      <c r="C971" s="148"/>
      <c r="D971" s="148"/>
      <c r="E971" s="148"/>
      <c r="F971" s="148"/>
      <c r="G971" s="148"/>
    </row>
    <row r="972" spans="1:7" x14ac:dyDescent="0.2">
      <c r="A972" s="148"/>
      <c r="B972" s="148"/>
      <c r="C972" s="148"/>
      <c r="D972" s="148"/>
      <c r="E972" s="148"/>
      <c r="F972" s="148"/>
      <c r="G972" s="148"/>
    </row>
    <row r="973" spans="1:7" x14ac:dyDescent="0.2">
      <c r="A973" s="148"/>
      <c r="B973" s="148"/>
      <c r="C973" s="148"/>
      <c r="D973" s="148"/>
      <c r="E973" s="148"/>
      <c r="F973" s="148"/>
      <c r="G973" s="148"/>
    </row>
    <row r="974" spans="1:7" x14ac:dyDescent="0.2">
      <c r="A974" s="148"/>
      <c r="B974" s="148"/>
      <c r="C974" s="148"/>
      <c r="D974" s="148"/>
      <c r="E974" s="148"/>
      <c r="F974" s="148"/>
      <c r="G974" s="148"/>
    </row>
    <row r="975" spans="1:7" x14ac:dyDescent="0.2">
      <c r="A975" s="148"/>
      <c r="B975" s="148"/>
      <c r="C975" s="148"/>
      <c r="D975" s="148"/>
      <c r="E975" s="148"/>
      <c r="F975" s="148"/>
      <c r="G975" s="148"/>
    </row>
    <row r="976" spans="1:7" x14ac:dyDescent="0.2">
      <c r="A976" s="148"/>
      <c r="B976" s="148"/>
      <c r="C976" s="148"/>
      <c r="D976" s="148"/>
      <c r="E976" s="148"/>
      <c r="F976" s="148"/>
      <c r="G976" s="148"/>
    </row>
    <row r="977" spans="1:7" x14ac:dyDescent="0.2">
      <c r="A977" s="148"/>
      <c r="B977" s="148"/>
      <c r="C977" s="148"/>
      <c r="D977" s="148"/>
      <c r="E977" s="148"/>
      <c r="F977" s="148"/>
      <c r="G977" s="148"/>
    </row>
    <row r="978" spans="1:7" x14ac:dyDescent="0.2">
      <c r="A978" s="148"/>
      <c r="B978" s="148"/>
      <c r="C978" s="148"/>
      <c r="D978" s="148"/>
      <c r="E978" s="148"/>
      <c r="F978" s="148"/>
      <c r="G978" s="148"/>
    </row>
    <row r="979" spans="1:7" x14ac:dyDescent="0.2">
      <c r="A979" s="148"/>
      <c r="B979" s="148"/>
      <c r="C979" s="148"/>
      <c r="D979" s="148"/>
      <c r="E979" s="148"/>
      <c r="F979" s="148"/>
      <c r="G979" s="148"/>
    </row>
    <row r="980" spans="1:7" x14ac:dyDescent="0.2">
      <c r="A980" s="148"/>
      <c r="B980" s="148"/>
      <c r="C980" s="148"/>
      <c r="D980" s="148"/>
      <c r="E980" s="148"/>
      <c r="F980" s="148"/>
      <c r="G980" s="148"/>
    </row>
    <row r="981" spans="1:7" x14ac:dyDescent="0.2">
      <c r="A981" s="148"/>
      <c r="B981" s="148"/>
      <c r="C981" s="148"/>
      <c r="D981" s="148"/>
      <c r="E981" s="148"/>
      <c r="F981" s="148"/>
      <c r="G981" s="148"/>
    </row>
    <row r="982" spans="1:7" x14ac:dyDescent="0.2">
      <c r="A982" s="148"/>
      <c r="B982" s="148"/>
      <c r="C982" s="148"/>
      <c r="D982" s="148"/>
      <c r="E982" s="148"/>
      <c r="F982" s="148"/>
      <c r="G982" s="148"/>
    </row>
    <row r="983" spans="1:7" x14ac:dyDescent="0.2">
      <c r="A983" s="148"/>
      <c r="B983" s="148"/>
      <c r="C983" s="148"/>
      <c r="D983" s="148"/>
      <c r="E983" s="148"/>
      <c r="F983" s="148"/>
      <c r="G983" s="148"/>
    </row>
    <row r="984" spans="1:7" x14ac:dyDescent="0.2">
      <c r="A984" s="148"/>
      <c r="B984" s="148"/>
      <c r="C984" s="148"/>
      <c r="D984" s="148"/>
      <c r="E984" s="148"/>
      <c r="F984" s="148"/>
      <c r="G984" s="148"/>
    </row>
    <row r="985" spans="1:7" x14ac:dyDescent="0.2">
      <c r="A985" s="148"/>
      <c r="B985" s="148"/>
      <c r="C985" s="148"/>
      <c r="D985" s="148"/>
      <c r="E985" s="148"/>
      <c r="F985" s="148"/>
      <c r="G985" s="148"/>
    </row>
    <row r="986" spans="1:7" x14ac:dyDescent="0.2">
      <c r="A986" s="148"/>
      <c r="B986" s="148"/>
      <c r="C986" s="148"/>
      <c r="D986" s="148"/>
      <c r="E986" s="148"/>
      <c r="F986" s="148"/>
      <c r="G986" s="148"/>
    </row>
    <row r="987" spans="1:7" x14ac:dyDescent="0.2">
      <c r="A987" s="148"/>
      <c r="B987" s="148"/>
      <c r="C987" s="148"/>
      <c r="D987" s="148"/>
      <c r="E987" s="148"/>
      <c r="F987" s="148"/>
      <c r="G987" s="148"/>
    </row>
    <row r="988" spans="1:7" x14ac:dyDescent="0.2">
      <c r="A988" s="148"/>
      <c r="B988" s="148"/>
      <c r="C988" s="148"/>
      <c r="D988" s="148"/>
      <c r="E988" s="148"/>
      <c r="F988" s="148"/>
      <c r="G988" s="148"/>
    </row>
    <row r="989" spans="1:7" x14ac:dyDescent="0.2">
      <c r="A989" s="148"/>
      <c r="B989" s="148"/>
      <c r="C989" s="148"/>
      <c r="D989" s="148"/>
      <c r="E989" s="148"/>
      <c r="F989" s="148"/>
      <c r="G989" s="148"/>
    </row>
    <row r="990" spans="1:7" x14ac:dyDescent="0.2">
      <c r="A990" s="148"/>
      <c r="B990" s="148"/>
      <c r="C990" s="148"/>
      <c r="D990" s="148"/>
      <c r="E990" s="148"/>
      <c r="F990" s="148"/>
      <c r="G990" s="148"/>
    </row>
    <row r="991" spans="1:7" x14ac:dyDescent="0.2">
      <c r="A991" s="148"/>
      <c r="B991" s="148"/>
      <c r="C991" s="148"/>
      <c r="D991" s="148"/>
      <c r="E991" s="148"/>
      <c r="F991" s="148"/>
      <c r="G991" s="148"/>
    </row>
    <row r="992" spans="1:7" x14ac:dyDescent="0.2">
      <c r="A992" s="148"/>
      <c r="B992" s="148"/>
      <c r="C992" s="148"/>
      <c r="D992" s="148"/>
      <c r="E992" s="148"/>
      <c r="F992" s="148"/>
      <c r="G992" s="148"/>
    </row>
    <row r="993" spans="1:7" x14ac:dyDescent="0.2">
      <c r="A993" s="148"/>
      <c r="B993" s="148"/>
      <c r="C993" s="148"/>
      <c r="D993" s="148"/>
      <c r="E993" s="148"/>
      <c r="F993" s="148"/>
      <c r="G993" s="148"/>
    </row>
    <row r="994" spans="1:7" x14ac:dyDescent="0.2">
      <c r="A994" s="148"/>
      <c r="B994" s="148"/>
      <c r="C994" s="148"/>
      <c r="D994" s="148"/>
      <c r="E994" s="148"/>
      <c r="F994" s="148"/>
      <c r="G994" s="148"/>
    </row>
    <row r="995" spans="1:7" x14ac:dyDescent="0.2">
      <c r="A995" s="148"/>
      <c r="B995" s="148"/>
      <c r="C995" s="148"/>
      <c r="D995" s="148"/>
      <c r="E995" s="148"/>
      <c r="F995" s="148"/>
      <c r="G995" s="148"/>
    </row>
    <row r="996" spans="1:7" x14ac:dyDescent="0.2">
      <c r="A996" s="148"/>
      <c r="B996" s="148"/>
      <c r="C996" s="148"/>
      <c r="D996" s="148"/>
      <c r="E996" s="148"/>
      <c r="F996" s="148"/>
      <c r="G996" s="148"/>
    </row>
    <row r="997" spans="1:7" x14ac:dyDescent="0.2">
      <c r="A997" s="148"/>
      <c r="B997" s="148"/>
      <c r="C997" s="148"/>
      <c r="D997" s="148"/>
      <c r="E997" s="148"/>
      <c r="F997" s="148"/>
      <c r="G997" s="148"/>
    </row>
    <row r="998" spans="1:7" x14ac:dyDescent="0.2">
      <c r="A998" s="148"/>
      <c r="B998" s="148"/>
      <c r="C998" s="148"/>
      <c r="D998" s="148"/>
      <c r="E998" s="148"/>
      <c r="F998" s="148"/>
      <c r="G998" s="148"/>
    </row>
    <row r="999" spans="1:7" x14ac:dyDescent="0.2">
      <c r="A999" s="148"/>
      <c r="B999" s="148"/>
      <c r="C999" s="148"/>
      <c r="D999" s="148"/>
      <c r="E999" s="148"/>
      <c r="F999" s="148"/>
      <c r="G999" s="148"/>
    </row>
    <row r="1000" spans="1:7" x14ac:dyDescent="0.2">
      <c r="A1000" s="148"/>
      <c r="B1000" s="148"/>
      <c r="C1000" s="148"/>
      <c r="D1000" s="148"/>
      <c r="E1000" s="148"/>
      <c r="F1000" s="148"/>
      <c r="G1000" s="148"/>
    </row>
    <row r="1001" spans="1:7" x14ac:dyDescent="0.2">
      <c r="A1001" s="148"/>
      <c r="B1001" s="148"/>
      <c r="C1001" s="148"/>
      <c r="D1001" s="148"/>
      <c r="E1001" s="148"/>
      <c r="F1001" s="148"/>
      <c r="G1001" s="148"/>
    </row>
    <row r="1002" spans="1:7" x14ac:dyDescent="0.2">
      <c r="A1002" s="148"/>
      <c r="B1002" s="148"/>
      <c r="C1002" s="148"/>
      <c r="D1002" s="148"/>
      <c r="E1002" s="148"/>
      <c r="F1002" s="148"/>
      <c r="G1002" s="148"/>
    </row>
    <row r="1003" spans="1:7" x14ac:dyDescent="0.2">
      <c r="A1003" s="148"/>
      <c r="B1003" s="148"/>
      <c r="C1003" s="148"/>
      <c r="D1003" s="148"/>
      <c r="E1003" s="148"/>
      <c r="F1003" s="148"/>
      <c r="G1003" s="148"/>
    </row>
    <row r="1004" spans="1:7" x14ac:dyDescent="0.2">
      <c r="A1004" s="148"/>
      <c r="B1004" s="148"/>
      <c r="C1004" s="148"/>
      <c r="D1004" s="148"/>
      <c r="E1004" s="148"/>
      <c r="F1004" s="148"/>
      <c r="G1004" s="148"/>
    </row>
    <row r="1005" spans="1:7" x14ac:dyDescent="0.2">
      <c r="A1005" s="148"/>
      <c r="B1005" s="148"/>
      <c r="C1005" s="148"/>
      <c r="D1005" s="148"/>
      <c r="E1005" s="148"/>
      <c r="F1005" s="148"/>
      <c r="G1005" s="148"/>
    </row>
    <row r="1006" spans="1:7" x14ac:dyDescent="0.2">
      <c r="A1006" s="148"/>
      <c r="B1006" s="148"/>
      <c r="C1006" s="148"/>
      <c r="D1006" s="148"/>
      <c r="E1006" s="148"/>
      <c r="F1006" s="148"/>
      <c r="G1006" s="148"/>
    </row>
    <row r="1007" spans="1:7" x14ac:dyDescent="0.2">
      <c r="A1007" s="148"/>
      <c r="B1007" s="148"/>
      <c r="C1007" s="148"/>
      <c r="D1007" s="148"/>
      <c r="E1007" s="148"/>
      <c r="F1007" s="148"/>
      <c r="G1007" s="148"/>
    </row>
    <row r="1008" spans="1:7" x14ac:dyDescent="0.2">
      <c r="A1008" s="148"/>
      <c r="B1008" s="148"/>
      <c r="C1008" s="148"/>
      <c r="D1008" s="148"/>
      <c r="E1008" s="148"/>
      <c r="F1008" s="148"/>
      <c r="G1008" s="148"/>
    </row>
    <row r="1009" spans="1:7" x14ac:dyDescent="0.2">
      <c r="A1009" s="148"/>
      <c r="B1009" s="148"/>
      <c r="C1009" s="148"/>
      <c r="D1009" s="148"/>
      <c r="E1009" s="148"/>
      <c r="F1009" s="148"/>
      <c r="G1009" s="148"/>
    </row>
    <row r="1010" spans="1:7" x14ac:dyDescent="0.2">
      <c r="A1010" s="148"/>
      <c r="B1010" s="148"/>
      <c r="C1010" s="148"/>
      <c r="D1010" s="148"/>
      <c r="E1010" s="148"/>
      <c r="F1010" s="148"/>
      <c r="G1010" s="148"/>
    </row>
    <row r="1011" spans="1:7" x14ac:dyDescent="0.2">
      <c r="A1011" s="148"/>
      <c r="B1011" s="148"/>
      <c r="C1011" s="148"/>
      <c r="D1011" s="148"/>
      <c r="E1011" s="148"/>
      <c r="F1011" s="148"/>
      <c r="G1011" s="148"/>
    </row>
    <row r="1012" spans="1:7" x14ac:dyDescent="0.2">
      <c r="A1012" s="148"/>
      <c r="B1012" s="148"/>
      <c r="C1012" s="148"/>
      <c r="D1012" s="148"/>
      <c r="E1012" s="148"/>
      <c r="F1012" s="148"/>
      <c r="G1012" s="148"/>
    </row>
    <row r="1013" spans="1:7" x14ac:dyDescent="0.2">
      <c r="A1013" s="148"/>
      <c r="B1013" s="148"/>
      <c r="C1013" s="148"/>
      <c r="D1013" s="148"/>
      <c r="E1013" s="148"/>
      <c r="F1013" s="148"/>
      <c r="G1013" s="148"/>
    </row>
    <row r="1014" spans="1:7" x14ac:dyDescent="0.2">
      <c r="A1014" s="148"/>
      <c r="B1014" s="148"/>
      <c r="C1014" s="148"/>
      <c r="D1014" s="148"/>
      <c r="E1014" s="148"/>
      <c r="F1014" s="148"/>
      <c r="G1014" s="148"/>
    </row>
    <row r="1015" spans="1:7" x14ac:dyDescent="0.2">
      <c r="A1015" s="148"/>
      <c r="B1015" s="148"/>
      <c r="C1015" s="148"/>
      <c r="D1015" s="148"/>
      <c r="E1015" s="148"/>
      <c r="F1015" s="148"/>
      <c r="G1015" s="148"/>
    </row>
    <row r="1016" spans="1:7" x14ac:dyDescent="0.2">
      <c r="A1016" s="148"/>
      <c r="B1016" s="148"/>
      <c r="C1016" s="148"/>
      <c r="D1016" s="148"/>
      <c r="E1016" s="148"/>
      <c r="F1016" s="148"/>
      <c r="G1016" s="148"/>
    </row>
    <row r="1017" spans="1:7" x14ac:dyDescent="0.2">
      <c r="A1017" s="148"/>
      <c r="B1017" s="148"/>
      <c r="C1017" s="148"/>
      <c r="D1017" s="148"/>
      <c r="E1017" s="148"/>
      <c r="F1017" s="148"/>
      <c r="G1017" s="148"/>
    </row>
    <row r="1018" spans="1:7" x14ac:dyDescent="0.2">
      <c r="A1018" s="148"/>
      <c r="B1018" s="148"/>
      <c r="C1018" s="148"/>
      <c r="D1018" s="148"/>
      <c r="E1018" s="148"/>
      <c r="F1018" s="148"/>
      <c r="G1018" s="148"/>
    </row>
    <row r="1019" spans="1:7" x14ac:dyDescent="0.2">
      <c r="A1019" s="148"/>
      <c r="B1019" s="148"/>
      <c r="C1019" s="148"/>
      <c r="D1019" s="148"/>
      <c r="E1019" s="148"/>
      <c r="F1019" s="148"/>
      <c r="G1019" s="148"/>
    </row>
    <row r="1020" spans="1:7" x14ac:dyDescent="0.2">
      <c r="A1020" s="148"/>
      <c r="B1020" s="148"/>
      <c r="C1020" s="148"/>
      <c r="D1020" s="148"/>
      <c r="E1020" s="148"/>
      <c r="F1020" s="148"/>
      <c r="G1020" s="148"/>
    </row>
    <row r="1021" spans="1:7" x14ac:dyDescent="0.2">
      <c r="A1021" s="148"/>
      <c r="B1021" s="148"/>
      <c r="C1021" s="148"/>
      <c r="D1021" s="148"/>
      <c r="E1021" s="148"/>
      <c r="F1021" s="148"/>
      <c r="G1021" s="148"/>
    </row>
    <row r="1022" spans="1:7" x14ac:dyDescent="0.2">
      <c r="A1022" s="148"/>
      <c r="B1022" s="148"/>
      <c r="C1022" s="148"/>
      <c r="D1022" s="148"/>
      <c r="E1022" s="148"/>
      <c r="F1022" s="148"/>
      <c r="G1022" s="148"/>
    </row>
    <row r="1023" spans="1:7" x14ac:dyDescent="0.2">
      <c r="A1023" s="148"/>
      <c r="B1023" s="148"/>
      <c r="C1023" s="148"/>
      <c r="D1023" s="148"/>
      <c r="E1023" s="148"/>
      <c r="F1023" s="148"/>
      <c r="G1023" s="148"/>
    </row>
    <row r="1024" spans="1:7" x14ac:dyDescent="0.2">
      <c r="A1024" s="148"/>
      <c r="B1024" s="148"/>
      <c r="C1024" s="148"/>
      <c r="D1024" s="148"/>
      <c r="E1024" s="148"/>
      <c r="F1024" s="148"/>
      <c r="G1024" s="148"/>
    </row>
    <row r="1025" spans="1:7" x14ac:dyDescent="0.2">
      <c r="A1025" s="148"/>
      <c r="B1025" s="148"/>
      <c r="C1025" s="148"/>
      <c r="D1025" s="148"/>
      <c r="E1025" s="148"/>
      <c r="F1025" s="148"/>
      <c r="G1025" s="148"/>
    </row>
    <row r="1026" spans="1:7" x14ac:dyDescent="0.2">
      <c r="A1026" s="148"/>
      <c r="B1026" s="148"/>
      <c r="C1026" s="148"/>
      <c r="D1026" s="148"/>
      <c r="E1026" s="148"/>
      <c r="F1026" s="148"/>
      <c r="G1026" s="148"/>
    </row>
    <row r="1027" spans="1:7" x14ac:dyDescent="0.2">
      <c r="A1027" s="148"/>
      <c r="B1027" s="148"/>
      <c r="C1027" s="148"/>
      <c r="D1027" s="148"/>
      <c r="E1027" s="148"/>
      <c r="F1027" s="148"/>
      <c r="G1027" s="148"/>
    </row>
    <row r="1028" spans="1:7" x14ac:dyDescent="0.2">
      <c r="A1028" s="148"/>
      <c r="B1028" s="148"/>
      <c r="C1028" s="148"/>
      <c r="D1028" s="148"/>
      <c r="E1028" s="148"/>
      <c r="F1028" s="148"/>
      <c r="G1028" s="148"/>
    </row>
    <row r="1029" spans="1:7" x14ac:dyDescent="0.2">
      <c r="A1029" s="148"/>
      <c r="B1029" s="148"/>
      <c r="C1029" s="148"/>
      <c r="D1029" s="148"/>
      <c r="E1029" s="148"/>
      <c r="F1029" s="148"/>
      <c r="G1029" s="148"/>
    </row>
    <row r="1030" spans="1:7" x14ac:dyDescent="0.2">
      <c r="A1030" s="148"/>
      <c r="B1030" s="148"/>
      <c r="C1030" s="148"/>
      <c r="D1030" s="148"/>
      <c r="E1030" s="148"/>
      <c r="F1030" s="148"/>
      <c r="G1030" s="148"/>
    </row>
    <row r="1031" spans="1:7" x14ac:dyDescent="0.2">
      <c r="A1031" s="148"/>
      <c r="B1031" s="148"/>
      <c r="C1031" s="148"/>
      <c r="D1031" s="148"/>
      <c r="E1031" s="148"/>
      <c r="F1031" s="148"/>
      <c r="G1031" s="148"/>
    </row>
    <row r="1032" spans="1:7" x14ac:dyDescent="0.2">
      <c r="A1032" s="148"/>
      <c r="B1032" s="148"/>
      <c r="C1032" s="148"/>
      <c r="D1032" s="148"/>
      <c r="E1032" s="148"/>
      <c r="F1032" s="148"/>
      <c r="G1032" s="148"/>
    </row>
    <row r="1033" spans="1:7" x14ac:dyDescent="0.2">
      <c r="A1033" s="148"/>
      <c r="B1033" s="148"/>
      <c r="C1033" s="148"/>
      <c r="D1033" s="148"/>
      <c r="E1033" s="148"/>
      <c r="F1033" s="148"/>
      <c r="G1033" s="148"/>
    </row>
    <row r="1034" spans="1:7" x14ac:dyDescent="0.2">
      <c r="A1034" s="148"/>
      <c r="B1034" s="148"/>
      <c r="C1034" s="148"/>
      <c r="D1034" s="148"/>
      <c r="E1034" s="148"/>
      <c r="F1034" s="148"/>
      <c r="G1034" s="148"/>
    </row>
    <row r="1035" spans="1:7" x14ac:dyDescent="0.2">
      <c r="A1035" s="148"/>
      <c r="B1035" s="148"/>
      <c r="C1035" s="148"/>
      <c r="D1035" s="148"/>
      <c r="E1035" s="148"/>
      <c r="F1035" s="148"/>
      <c r="G1035" s="148"/>
    </row>
    <row r="1036" spans="1:7" x14ac:dyDescent="0.2">
      <c r="A1036" s="148"/>
      <c r="B1036" s="148"/>
      <c r="C1036" s="148"/>
      <c r="D1036" s="148"/>
      <c r="E1036" s="148"/>
      <c r="F1036" s="148"/>
      <c r="G1036" s="148"/>
    </row>
    <row r="1037" spans="1:7" x14ac:dyDescent="0.2">
      <c r="A1037" s="148"/>
      <c r="B1037" s="148"/>
      <c r="C1037" s="148"/>
      <c r="D1037" s="148"/>
      <c r="E1037" s="148"/>
      <c r="F1037" s="148"/>
      <c r="G1037" s="148"/>
    </row>
    <row r="1038" spans="1:7" x14ac:dyDescent="0.2">
      <c r="A1038" s="148"/>
      <c r="B1038" s="148"/>
      <c r="C1038" s="148"/>
      <c r="D1038" s="148"/>
      <c r="E1038" s="148"/>
      <c r="F1038" s="148"/>
      <c r="G1038" s="148"/>
    </row>
    <row r="1039" spans="1:7" x14ac:dyDescent="0.2">
      <c r="A1039" s="148"/>
      <c r="B1039" s="148"/>
      <c r="C1039" s="148"/>
      <c r="D1039" s="148"/>
      <c r="E1039" s="148"/>
      <c r="F1039" s="148"/>
      <c r="G1039" s="148"/>
    </row>
    <row r="1040" spans="1:7" x14ac:dyDescent="0.2">
      <c r="A1040" s="148"/>
      <c r="B1040" s="148"/>
      <c r="C1040" s="148"/>
      <c r="D1040" s="148"/>
      <c r="E1040" s="148"/>
      <c r="F1040" s="148"/>
      <c r="G1040" s="148"/>
    </row>
    <row r="1041" spans="1:7" x14ac:dyDescent="0.2">
      <c r="A1041" s="148"/>
      <c r="B1041" s="148"/>
      <c r="C1041" s="148"/>
      <c r="D1041" s="148"/>
      <c r="E1041" s="148"/>
      <c r="F1041" s="148"/>
      <c r="G1041" s="148"/>
    </row>
    <row r="1042" spans="1:7" x14ac:dyDescent="0.2">
      <c r="A1042" s="148"/>
      <c r="B1042" s="148"/>
      <c r="C1042" s="148"/>
      <c r="D1042" s="148"/>
      <c r="E1042" s="148"/>
      <c r="F1042" s="148"/>
      <c r="G1042" s="148"/>
    </row>
    <row r="1043" spans="1:7" x14ac:dyDescent="0.2">
      <c r="A1043" s="148"/>
      <c r="B1043" s="148"/>
      <c r="C1043" s="148"/>
      <c r="D1043" s="148"/>
      <c r="E1043" s="148"/>
      <c r="F1043" s="148"/>
      <c r="G1043" s="148"/>
    </row>
    <row r="1044" spans="1:7" x14ac:dyDescent="0.2">
      <c r="A1044" s="148"/>
      <c r="B1044" s="148"/>
      <c r="C1044" s="148"/>
      <c r="D1044" s="148"/>
      <c r="E1044" s="148"/>
      <c r="F1044" s="148"/>
      <c r="G1044" s="148"/>
    </row>
    <row r="1045" spans="1:7" x14ac:dyDescent="0.2">
      <c r="A1045" s="148"/>
      <c r="B1045" s="148"/>
      <c r="C1045" s="148"/>
      <c r="D1045" s="148"/>
      <c r="E1045" s="148"/>
      <c r="F1045" s="148"/>
      <c r="G1045" s="148"/>
    </row>
    <row r="1046" spans="1:7" x14ac:dyDescent="0.2">
      <c r="A1046" s="148"/>
      <c r="B1046" s="148"/>
      <c r="C1046" s="148"/>
      <c r="D1046" s="148"/>
      <c r="E1046" s="148"/>
      <c r="F1046" s="148"/>
      <c r="G1046" s="148"/>
    </row>
    <row r="1047" spans="1:7" x14ac:dyDescent="0.2">
      <c r="A1047" s="148"/>
      <c r="B1047" s="148"/>
      <c r="C1047" s="148"/>
      <c r="D1047" s="148"/>
      <c r="E1047" s="148"/>
      <c r="F1047" s="148"/>
      <c r="G1047" s="148"/>
    </row>
    <row r="1048" spans="1:7" x14ac:dyDescent="0.2">
      <c r="A1048" s="148"/>
      <c r="B1048" s="148"/>
      <c r="C1048" s="148"/>
      <c r="D1048" s="148"/>
      <c r="E1048" s="148"/>
      <c r="F1048" s="148"/>
      <c r="G1048" s="148"/>
    </row>
    <row r="1049" spans="1:7" x14ac:dyDescent="0.2">
      <c r="A1049" s="148"/>
      <c r="B1049" s="148"/>
      <c r="C1049" s="148"/>
      <c r="D1049" s="148"/>
      <c r="E1049" s="148"/>
      <c r="F1049" s="148"/>
      <c r="G1049" s="148"/>
    </row>
    <row r="1050" spans="1:7" x14ac:dyDescent="0.2">
      <c r="A1050" s="148"/>
      <c r="B1050" s="148"/>
      <c r="C1050" s="148"/>
      <c r="D1050" s="148"/>
      <c r="E1050" s="148"/>
      <c r="F1050" s="148"/>
      <c r="G1050" s="148"/>
    </row>
    <row r="1051" spans="1:7" x14ac:dyDescent="0.2">
      <c r="A1051" s="148"/>
      <c r="B1051" s="148"/>
      <c r="C1051" s="148"/>
      <c r="D1051" s="148"/>
      <c r="E1051" s="148"/>
      <c r="F1051" s="148"/>
      <c r="G1051" s="148"/>
    </row>
    <row r="1052" spans="1:7" x14ac:dyDescent="0.2">
      <c r="A1052" s="148"/>
      <c r="B1052" s="148"/>
      <c r="C1052" s="148"/>
      <c r="D1052" s="148"/>
      <c r="E1052" s="148"/>
      <c r="F1052" s="148"/>
      <c r="G1052" s="148"/>
    </row>
    <row r="1053" spans="1:7" x14ac:dyDescent="0.2">
      <c r="A1053" s="148"/>
      <c r="B1053" s="148"/>
      <c r="C1053" s="148"/>
      <c r="D1053" s="148"/>
      <c r="E1053" s="148"/>
      <c r="F1053" s="148"/>
      <c r="G1053" s="148"/>
    </row>
    <row r="1054" spans="1:7" x14ac:dyDescent="0.2">
      <c r="A1054" s="148"/>
      <c r="B1054" s="148"/>
      <c r="C1054" s="148"/>
      <c r="D1054" s="148"/>
      <c r="E1054" s="148"/>
      <c r="F1054" s="148"/>
      <c r="G1054" s="148"/>
    </row>
    <row r="1055" spans="1:7" x14ac:dyDescent="0.2">
      <c r="A1055" s="148"/>
      <c r="B1055" s="148"/>
      <c r="C1055" s="148"/>
      <c r="D1055" s="148"/>
      <c r="E1055" s="148"/>
      <c r="F1055" s="148"/>
      <c r="G1055" s="148"/>
    </row>
    <row r="1056" spans="1:7" x14ac:dyDescent="0.2">
      <c r="A1056" s="148"/>
      <c r="B1056" s="148"/>
      <c r="C1056" s="148"/>
      <c r="D1056" s="148"/>
      <c r="E1056" s="148"/>
      <c r="F1056" s="148"/>
      <c r="G1056" s="148"/>
    </row>
    <row r="1057" spans="1:7" x14ac:dyDescent="0.2">
      <c r="A1057" s="148"/>
      <c r="B1057" s="148"/>
      <c r="C1057" s="148"/>
      <c r="D1057" s="148"/>
      <c r="E1057" s="148"/>
      <c r="F1057" s="148"/>
      <c r="G1057" s="148"/>
    </row>
  </sheetData>
  <mergeCells count="14">
    <mergeCell ref="A10:J10"/>
    <mergeCell ref="A33:J33"/>
    <mergeCell ref="A4:J4"/>
    <mergeCell ref="A5:D5"/>
    <mergeCell ref="F5:I5"/>
    <mergeCell ref="A6:D6"/>
    <mergeCell ref="F6:I6"/>
    <mergeCell ref="A7:J7"/>
    <mergeCell ref="A1:E1"/>
    <mergeCell ref="F1:J1"/>
    <mergeCell ref="A2:E2"/>
    <mergeCell ref="F2:J2"/>
    <mergeCell ref="A3:E3"/>
    <mergeCell ref="F3:J3"/>
  </mergeCells>
  <printOptions horizontalCentered="1"/>
  <pageMargins left="0.35" right="0.35" top="0.35" bottom="0.35" header="0" footer="0"/>
  <pageSetup scale="7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ntry="1">
    <pageSetUpPr fitToPage="1"/>
  </sheetPr>
  <dimension ref="A1:L396"/>
  <sheetViews>
    <sheetView showZeros="0" zoomScale="110" zoomScaleNormal="110" zoomScaleSheetLayoutView="100" workbookViewId="0">
      <selection activeCell="A11" sqref="A11"/>
    </sheetView>
  </sheetViews>
  <sheetFormatPr defaultRowHeight="12.75" x14ac:dyDescent="0.2"/>
  <cols>
    <col min="1" max="1" width="6.7109375" customWidth="1"/>
    <col min="2" max="2" width="31.140625" customWidth="1"/>
    <col min="3" max="3" width="9.7109375" customWidth="1"/>
    <col min="4" max="4" width="20.7109375" customWidth="1"/>
    <col min="5" max="5" width="9.7109375" customWidth="1"/>
    <col min="6" max="6" width="10.7109375" customWidth="1"/>
    <col min="7" max="7" width="12.7109375" customWidth="1"/>
    <col min="257" max="257" width="6.7109375" customWidth="1"/>
    <col min="258" max="258" width="31.140625" customWidth="1"/>
    <col min="259" max="259" width="9.7109375" customWidth="1"/>
    <col min="260" max="260" width="20.7109375" customWidth="1"/>
    <col min="261" max="261" width="9.7109375" customWidth="1"/>
    <col min="262" max="262" width="10.7109375" customWidth="1"/>
    <col min="263" max="263" width="12.7109375" customWidth="1"/>
    <col min="513" max="513" width="6.7109375" customWidth="1"/>
    <col min="514" max="514" width="31.140625" customWidth="1"/>
    <col min="515" max="515" width="9.7109375" customWidth="1"/>
    <col min="516" max="516" width="20.7109375" customWidth="1"/>
    <col min="517" max="517" width="9.7109375" customWidth="1"/>
    <col min="518" max="518" width="10.7109375" customWidth="1"/>
    <col min="519" max="519" width="12.7109375" customWidth="1"/>
    <col min="769" max="769" width="6.7109375" customWidth="1"/>
    <col min="770" max="770" width="31.140625" customWidth="1"/>
    <col min="771" max="771" width="9.7109375" customWidth="1"/>
    <col min="772" max="772" width="20.7109375" customWidth="1"/>
    <col min="773" max="773" width="9.7109375" customWidth="1"/>
    <col min="774" max="774" width="10.7109375" customWidth="1"/>
    <col min="775" max="775" width="12.7109375" customWidth="1"/>
    <col min="1025" max="1025" width="6.7109375" customWidth="1"/>
    <col min="1026" max="1026" width="31.140625" customWidth="1"/>
    <col min="1027" max="1027" width="9.7109375" customWidth="1"/>
    <col min="1028" max="1028" width="20.7109375" customWidth="1"/>
    <col min="1029" max="1029" width="9.7109375" customWidth="1"/>
    <col min="1030" max="1030" width="10.7109375" customWidth="1"/>
    <col min="1031" max="1031" width="12.7109375" customWidth="1"/>
    <col min="1281" max="1281" width="6.7109375" customWidth="1"/>
    <col min="1282" max="1282" width="31.140625" customWidth="1"/>
    <col min="1283" max="1283" width="9.7109375" customWidth="1"/>
    <col min="1284" max="1284" width="20.7109375" customWidth="1"/>
    <col min="1285" max="1285" width="9.7109375" customWidth="1"/>
    <col min="1286" max="1286" width="10.7109375" customWidth="1"/>
    <col min="1287" max="1287" width="12.7109375" customWidth="1"/>
    <col min="1537" max="1537" width="6.7109375" customWidth="1"/>
    <col min="1538" max="1538" width="31.140625" customWidth="1"/>
    <col min="1539" max="1539" width="9.7109375" customWidth="1"/>
    <col min="1540" max="1540" width="20.7109375" customWidth="1"/>
    <col min="1541" max="1541" width="9.7109375" customWidth="1"/>
    <col min="1542" max="1542" width="10.7109375" customWidth="1"/>
    <col min="1543" max="1543" width="12.7109375" customWidth="1"/>
    <col min="1793" max="1793" width="6.7109375" customWidth="1"/>
    <col min="1794" max="1794" width="31.140625" customWidth="1"/>
    <col min="1795" max="1795" width="9.7109375" customWidth="1"/>
    <col min="1796" max="1796" width="20.7109375" customWidth="1"/>
    <col min="1797" max="1797" width="9.7109375" customWidth="1"/>
    <col min="1798" max="1798" width="10.7109375" customWidth="1"/>
    <col min="1799" max="1799" width="12.7109375" customWidth="1"/>
    <col min="2049" max="2049" width="6.7109375" customWidth="1"/>
    <col min="2050" max="2050" width="31.140625" customWidth="1"/>
    <col min="2051" max="2051" width="9.7109375" customWidth="1"/>
    <col min="2052" max="2052" width="20.7109375" customWidth="1"/>
    <col min="2053" max="2053" width="9.7109375" customWidth="1"/>
    <col min="2054" max="2054" width="10.7109375" customWidth="1"/>
    <col min="2055" max="2055" width="12.7109375" customWidth="1"/>
    <col min="2305" max="2305" width="6.7109375" customWidth="1"/>
    <col min="2306" max="2306" width="31.140625" customWidth="1"/>
    <col min="2307" max="2307" width="9.7109375" customWidth="1"/>
    <col min="2308" max="2308" width="20.7109375" customWidth="1"/>
    <col min="2309" max="2309" width="9.7109375" customWidth="1"/>
    <col min="2310" max="2310" width="10.7109375" customWidth="1"/>
    <col min="2311" max="2311" width="12.7109375" customWidth="1"/>
    <col min="2561" max="2561" width="6.7109375" customWidth="1"/>
    <col min="2562" max="2562" width="31.140625" customWidth="1"/>
    <col min="2563" max="2563" width="9.7109375" customWidth="1"/>
    <col min="2564" max="2564" width="20.7109375" customWidth="1"/>
    <col min="2565" max="2565" width="9.7109375" customWidth="1"/>
    <col min="2566" max="2566" width="10.7109375" customWidth="1"/>
    <col min="2567" max="2567" width="12.7109375" customWidth="1"/>
    <col min="2817" max="2817" width="6.7109375" customWidth="1"/>
    <col min="2818" max="2818" width="31.140625" customWidth="1"/>
    <col min="2819" max="2819" width="9.7109375" customWidth="1"/>
    <col min="2820" max="2820" width="20.7109375" customWidth="1"/>
    <col min="2821" max="2821" width="9.7109375" customWidth="1"/>
    <col min="2822" max="2822" width="10.7109375" customWidth="1"/>
    <col min="2823" max="2823" width="12.7109375" customWidth="1"/>
    <col min="3073" max="3073" width="6.7109375" customWidth="1"/>
    <col min="3074" max="3074" width="31.140625" customWidth="1"/>
    <col min="3075" max="3075" width="9.7109375" customWidth="1"/>
    <col min="3076" max="3076" width="20.7109375" customWidth="1"/>
    <col min="3077" max="3077" width="9.7109375" customWidth="1"/>
    <col min="3078" max="3078" width="10.7109375" customWidth="1"/>
    <col min="3079" max="3079" width="12.7109375" customWidth="1"/>
    <col min="3329" max="3329" width="6.7109375" customWidth="1"/>
    <col min="3330" max="3330" width="31.140625" customWidth="1"/>
    <col min="3331" max="3331" width="9.7109375" customWidth="1"/>
    <col min="3332" max="3332" width="20.7109375" customWidth="1"/>
    <col min="3333" max="3333" width="9.7109375" customWidth="1"/>
    <col min="3334" max="3334" width="10.7109375" customWidth="1"/>
    <col min="3335" max="3335" width="12.7109375" customWidth="1"/>
    <col min="3585" max="3585" width="6.7109375" customWidth="1"/>
    <col min="3586" max="3586" width="31.140625" customWidth="1"/>
    <col min="3587" max="3587" width="9.7109375" customWidth="1"/>
    <col min="3588" max="3588" width="20.7109375" customWidth="1"/>
    <col min="3589" max="3589" width="9.7109375" customWidth="1"/>
    <col min="3590" max="3590" width="10.7109375" customWidth="1"/>
    <col min="3591" max="3591" width="12.7109375" customWidth="1"/>
    <col min="3841" max="3841" width="6.7109375" customWidth="1"/>
    <col min="3842" max="3842" width="31.140625" customWidth="1"/>
    <col min="3843" max="3843" width="9.7109375" customWidth="1"/>
    <col min="3844" max="3844" width="20.7109375" customWidth="1"/>
    <col min="3845" max="3845" width="9.7109375" customWidth="1"/>
    <col min="3846" max="3846" width="10.7109375" customWidth="1"/>
    <col min="3847" max="3847" width="12.7109375" customWidth="1"/>
    <col min="4097" max="4097" width="6.7109375" customWidth="1"/>
    <col min="4098" max="4098" width="31.140625" customWidth="1"/>
    <col min="4099" max="4099" width="9.7109375" customWidth="1"/>
    <col min="4100" max="4100" width="20.7109375" customWidth="1"/>
    <col min="4101" max="4101" width="9.7109375" customWidth="1"/>
    <col min="4102" max="4102" width="10.7109375" customWidth="1"/>
    <col min="4103" max="4103" width="12.7109375" customWidth="1"/>
    <col min="4353" max="4353" width="6.7109375" customWidth="1"/>
    <col min="4354" max="4354" width="31.140625" customWidth="1"/>
    <col min="4355" max="4355" width="9.7109375" customWidth="1"/>
    <col min="4356" max="4356" width="20.7109375" customWidth="1"/>
    <col min="4357" max="4357" width="9.7109375" customWidth="1"/>
    <col min="4358" max="4358" width="10.7109375" customWidth="1"/>
    <col min="4359" max="4359" width="12.7109375" customWidth="1"/>
    <col min="4609" max="4609" width="6.7109375" customWidth="1"/>
    <col min="4610" max="4610" width="31.140625" customWidth="1"/>
    <col min="4611" max="4611" width="9.7109375" customWidth="1"/>
    <col min="4612" max="4612" width="20.7109375" customWidth="1"/>
    <col min="4613" max="4613" width="9.7109375" customWidth="1"/>
    <col min="4614" max="4614" width="10.7109375" customWidth="1"/>
    <col min="4615" max="4615" width="12.7109375" customWidth="1"/>
    <col min="4865" max="4865" width="6.7109375" customWidth="1"/>
    <col min="4866" max="4866" width="31.140625" customWidth="1"/>
    <col min="4867" max="4867" width="9.7109375" customWidth="1"/>
    <col min="4868" max="4868" width="20.7109375" customWidth="1"/>
    <col min="4869" max="4869" width="9.7109375" customWidth="1"/>
    <col min="4870" max="4870" width="10.7109375" customWidth="1"/>
    <col min="4871" max="4871" width="12.7109375" customWidth="1"/>
    <col min="5121" max="5121" width="6.7109375" customWidth="1"/>
    <col min="5122" max="5122" width="31.140625" customWidth="1"/>
    <col min="5123" max="5123" width="9.7109375" customWidth="1"/>
    <col min="5124" max="5124" width="20.7109375" customWidth="1"/>
    <col min="5125" max="5125" width="9.7109375" customWidth="1"/>
    <col min="5126" max="5126" width="10.7109375" customWidth="1"/>
    <col min="5127" max="5127" width="12.7109375" customWidth="1"/>
    <col min="5377" max="5377" width="6.7109375" customWidth="1"/>
    <col min="5378" max="5378" width="31.140625" customWidth="1"/>
    <col min="5379" max="5379" width="9.7109375" customWidth="1"/>
    <col min="5380" max="5380" width="20.7109375" customWidth="1"/>
    <col min="5381" max="5381" width="9.7109375" customWidth="1"/>
    <col min="5382" max="5382" width="10.7109375" customWidth="1"/>
    <col min="5383" max="5383" width="12.7109375" customWidth="1"/>
    <col min="5633" max="5633" width="6.7109375" customWidth="1"/>
    <col min="5634" max="5634" width="31.140625" customWidth="1"/>
    <col min="5635" max="5635" width="9.7109375" customWidth="1"/>
    <col min="5636" max="5636" width="20.7109375" customWidth="1"/>
    <col min="5637" max="5637" width="9.7109375" customWidth="1"/>
    <col min="5638" max="5638" width="10.7109375" customWidth="1"/>
    <col min="5639" max="5639" width="12.7109375" customWidth="1"/>
    <col min="5889" max="5889" width="6.7109375" customWidth="1"/>
    <col min="5890" max="5890" width="31.140625" customWidth="1"/>
    <col min="5891" max="5891" width="9.7109375" customWidth="1"/>
    <col min="5892" max="5892" width="20.7109375" customWidth="1"/>
    <col min="5893" max="5893" width="9.7109375" customWidth="1"/>
    <col min="5894" max="5894" width="10.7109375" customWidth="1"/>
    <col min="5895" max="5895" width="12.7109375" customWidth="1"/>
    <col min="6145" max="6145" width="6.7109375" customWidth="1"/>
    <col min="6146" max="6146" width="31.140625" customWidth="1"/>
    <col min="6147" max="6147" width="9.7109375" customWidth="1"/>
    <col min="6148" max="6148" width="20.7109375" customWidth="1"/>
    <col min="6149" max="6149" width="9.7109375" customWidth="1"/>
    <col min="6150" max="6150" width="10.7109375" customWidth="1"/>
    <col min="6151" max="6151" width="12.7109375" customWidth="1"/>
    <col min="6401" max="6401" width="6.7109375" customWidth="1"/>
    <col min="6402" max="6402" width="31.140625" customWidth="1"/>
    <col min="6403" max="6403" width="9.7109375" customWidth="1"/>
    <col min="6404" max="6404" width="20.7109375" customWidth="1"/>
    <col min="6405" max="6405" width="9.7109375" customWidth="1"/>
    <col min="6406" max="6406" width="10.7109375" customWidth="1"/>
    <col min="6407" max="6407" width="12.7109375" customWidth="1"/>
    <col min="6657" max="6657" width="6.7109375" customWidth="1"/>
    <col min="6658" max="6658" width="31.140625" customWidth="1"/>
    <col min="6659" max="6659" width="9.7109375" customWidth="1"/>
    <col min="6660" max="6660" width="20.7109375" customWidth="1"/>
    <col min="6661" max="6661" width="9.7109375" customWidth="1"/>
    <col min="6662" max="6662" width="10.7109375" customWidth="1"/>
    <col min="6663" max="6663" width="12.7109375" customWidth="1"/>
    <col min="6913" max="6913" width="6.7109375" customWidth="1"/>
    <col min="6914" max="6914" width="31.140625" customWidth="1"/>
    <col min="6915" max="6915" width="9.7109375" customWidth="1"/>
    <col min="6916" max="6916" width="20.7109375" customWidth="1"/>
    <col min="6917" max="6917" width="9.7109375" customWidth="1"/>
    <col min="6918" max="6918" width="10.7109375" customWidth="1"/>
    <col min="6919" max="6919" width="12.7109375" customWidth="1"/>
    <col min="7169" max="7169" width="6.7109375" customWidth="1"/>
    <col min="7170" max="7170" width="31.140625" customWidth="1"/>
    <col min="7171" max="7171" width="9.7109375" customWidth="1"/>
    <col min="7172" max="7172" width="20.7109375" customWidth="1"/>
    <col min="7173" max="7173" width="9.7109375" customWidth="1"/>
    <col min="7174" max="7174" width="10.7109375" customWidth="1"/>
    <col min="7175" max="7175" width="12.7109375" customWidth="1"/>
    <col min="7425" max="7425" width="6.7109375" customWidth="1"/>
    <col min="7426" max="7426" width="31.140625" customWidth="1"/>
    <col min="7427" max="7427" width="9.7109375" customWidth="1"/>
    <col min="7428" max="7428" width="20.7109375" customWidth="1"/>
    <col min="7429" max="7429" width="9.7109375" customWidth="1"/>
    <col min="7430" max="7430" width="10.7109375" customWidth="1"/>
    <col min="7431" max="7431" width="12.7109375" customWidth="1"/>
    <col min="7681" max="7681" width="6.7109375" customWidth="1"/>
    <col min="7682" max="7682" width="31.140625" customWidth="1"/>
    <col min="7683" max="7683" width="9.7109375" customWidth="1"/>
    <col min="7684" max="7684" width="20.7109375" customWidth="1"/>
    <col min="7685" max="7685" width="9.7109375" customWidth="1"/>
    <col min="7686" max="7686" width="10.7109375" customWidth="1"/>
    <col min="7687" max="7687" width="12.7109375" customWidth="1"/>
    <col min="7937" max="7937" width="6.7109375" customWidth="1"/>
    <col min="7938" max="7938" width="31.140625" customWidth="1"/>
    <col min="7939" max="7939" width="9.7109375" customWidth="1"/>
    <col min="7940" max="7940" width="20.7109375" customWidth="1"/>
    <col min="7941" max="7941" width="9.7109375" customWidth="1"/>
    <col min="7942" max="7942" width="10.7109375" customWidth="1"/>
    <col min="7943" max="7943" width="12.7109375" customWidth="1"/>
    <col min="8193" max="8193" width="6.7109375" customWidth="1"/>
    <col min="8194" max="8194" width="31.140625" customWidth="1"/>
    <col min="8195" max="8195" width="9.7109375" customWidth="1"/>
    <col min="8196" max="8196" width="20.7109375" customWidth="1"/>
    <col min="8197" max="8197" width="9.7109375" customWidth="1"/>
    <col min="8198" max="8198" width="10.7109375" customWidth="1"/>
    <col min="8199" max="8199" width="12.7109375" customWidth="1"/>
    <col min="8449" max="8449" width="6.7109375" customWidth="1"/>
    <col min="8450" max="8450" width="31.140625" customWidth="1"/>
    <col min="8451" max="8451" width="9.7109375" customWidth="1"/>
    <col min="8452" max="8452" width="20.7109375" customWidth="1"/>
    <col min="8453" max="8453" width="9.7109375" customWidth="1"/>
    <col min="8454" max="8454" width="10.7109375" customWidth="1"/>
    <col min="8455" max="8455" width="12.7109375" customWidth="1"/>
    <col min="8705" max="8705" width="6.7109375" customWidth="1"/>
    <col min="8706" max="8706" width="31.140625" customWidth="1"/>
    <col min="8707" max="8707" width="9.7109375" customWidth="1"/>
    <col min="8708" max="8708" width="20.7109375" customWidth="1"/>
    <col min="8709" max="8709" width="9.7109375" customWidth="1"/>
    <col min="8710" max="8710" width="10.7109375" customWidth="1"/>
    <col min="8711" max="8711" width="12.7109375" customWidth="1"/>
    <col min="8961" max="8961" width="6.7109375" customWidth="1"/>
    <col min="8962" max="8962" width="31.140625" customWidth="1"/>
    <col min="8963" max="8963" width="9.7109375" customWidth="1"/>
    <col min="8964" max="8964" width="20.7109375" customWidth="1"/>
    <col min="8965" max="8965" width="9.7109375" customWidth="1"/>
    <col min="8966" max="8966" width="10.7109375" customWidth="1"/>
    <col min="8967" max="8967" width="12.7109375" customWidth="1"/>
    <col min="9217" max="9217" width="6.7109375" customWidth="1"/>
    <col min="9218" max="9218" width="31.140625" customWidth="1"/>
    <col min="9219" max="9219" width="9.7109375" customWidth="1"/>
    <col min="9220" max="9220" width="20.7109375" customWidth="1"/>
    <col min="9221" max="9221" width="9.7109375" customWidth="1"/>
    <col min="9222" max="9222" width="10.7109375" customWidth="1"/>
    <col min="9223" max="9223" width="12.7109375" customWidth="1"/>
    <col min="9473" max="9473" width="6.7109375" customWidth="1"/>
    <col min="9474" max="9474" width="31.140625" customWidth="1"/>
    <col min="9475" max="9475" width="9.7109375" customWidth="1"/>
    <col min="9476" max="9476" width="20.7109375" customWidth="1"/>
    <col min="9477" max="9477" width="9.7109375" customWidth="1"/>
    <col min="9478" max="9478" width="10.7109375" customWidth="1"/>
    <col min="9479" max="9479" width="12.7109375" customWidth="1"/>
    <col min="9729" max="9729" width="6.7109375" customWidth="1"/>
    <col min="9730" max="9730" width="31.140625" customWidth="1"/>
    <col min="9731" max="9731" width="9.7109375" customWidth="1"/>
    <col min="9732" max="9732" width="20.7109375" customWidth="1"/>
    <col min="9733" max="9733" width="9.7109375" customWidth="1"/>
    <col min="9734" max="9734" width="10.7109375" customWidth="1"/>
    <col min="9735" max="9735" width="12.7109375" customWidth="1"/>
    <col min="9985" max="9985" width="6.7109375" customWidth="1"/>
    <col min="9986" max="9986" width="31.140625" customWidth="1"/>
    <col min="9987" max="9987" width="9.7109375" customWidth="1"/>
    <col min="9988" max="9988" width="20.7109375" customWidth="1"/>
    <col min="9989" max="9989" width="9.7109375" customWidth="1"/>
    <col min="9990" max="9990" width="10.7109375" customWidth="1"/>
    <col min="9991" max="9991" width="12.7109375" customWidth="1"/>
    <col min="10241" max="10241" width="6.7109375" customWidth="1"/>
    <col min="10242" max="10242" width="31.140625" customWidth="1"/>
    <col min="10243" max="10243" width="9.7109375" customWidth="1"/>
    <col min="10244" max="10244" width="20.7109375" customWidth="1"/>
    <col min="10245" max="10245" width="9.7109375" customWidth="1"/>
    <col min="10246" max="10246" width="10.7109375" customWidth="1"/>
    <col min="10247" max="10247" width="12.7109375" customWidth="1"/>
    <col min="10497" max="10497" width="6.7109375" customWidth="1"/>
    <col min="10498" max="10498" width="31.140625" customWidth="1"/>
    <col min="10499" max="10499" width="9.7109375" customWidth="1"/>
    <col min="10500" max="10500" width="20.7109375" customWidth="1"/>
    <col min="10501" max="10501" width="9.7109375" customWidth="1"/>
    <col min="10502" max="10502" width="10.7109375" customWidth="1"/>
    <col min="10503" max="10503" width="12.7109375" customWidth="1"/>
    <col min="10753" max="10753" width="6.7109375" customWidth="1"/>
    <col min="10754" max="10754" width="31.140625" customWidth="1"/>
    <col min="10755" max="10755" width="9.7109375" customWidth="1"/>
    <col min="10756" max="10756" width="20.7109375" customWidth="1"/>
    <col min="10757" max="10757" width="9.7109375" customWidth="1"/>
    <col min="10758" max="10758" width="10.7109375" customWidth="1"/>
    <col min="10759" max="10759" width="12.7109375" customWidth="1"/>
    <col min="11009" max="11009" width="6.7109375" customWidth="1"/>
    <col min="11010" max="11010" width="31.140625" customWidth="1"/>
    <col min="11011" max="11011" width="9.7109375" customWidth="1"/>
    <col min="11012" max="11012" width="20.7109375" customWidth="1"/>
    <col min="11013" max="11013" width="9.7109375" customWidth="1"/>
    <col min="11014" max="11014" width="10.7109375" customWidth="1"/>
    <col min="11015" max="11015" width="12.7109375" customWidth="1"/>
    <col min="11265" max="11265" width="6.7109375" customWidth="1"/>
    <col min="11266" max="11266" width="31.140625" customWidth="1"/>
    <col min="11267" max="11267" width="9.7109375" customWidth="1"/>
    <col min="11268" max="11268" width="20.7109375" customWidth="1"/>
    <col min="11269" max="11269" width="9.7109375" customWidth="1"/>
    <col min="11270" max="11270" width="10.7109375" customWidth="1"/>
    <col min="11271" max="11271" width="12.7109375" customWidth="1"/>
    <col min="11521" max="11521" width="6.7109375" customWidth="1"/>
    <col min="11522" max="11522" width="31.140625" customWidth="1"/>
    <col min="11523" max="11523" width="9.7109375" customWidth="1"/>
    <col min="11524" max="11524" width="20.7109375" customWidth="1"/>
    <col min="11525" max="11525" width="9.7109375" customWidth="1"/>
    <col min="11526" max="11526" width="10.7109375" customWidth="1"/>
    <col min="11527" max="11527" width="12.7109375" customWidth="1"/>
    <col min="11777" max="11777" width="6.7109375" customWidth="1"/>
    <col min="11778" max="11778" width="31.140625" customWidth="1"/>
    <col min="11779" max="11779" width="9.7109375" customWidth="1"/>
    <col min="11780" max="11780" width="20.7109375" customWidth="1"/>
    <col min="11781" max="11781" width="9.7109375" customWidth="1"/>
    <col min="11782" max="11782" width="10.7109375" customWidth="1"/>
    <col min="11783" max="11783" width="12.7109375" customWidth="1"/>
    <col min="12033" max="12033" width="6.7109375" customWidth="1"/>
    <col min="12034" max="12034" width="31.140625" customWidth="1"/>
    <col min="12035" max="12035" width="9.7109375" customWidth="1"/>
    <col min="12036" max="12036" width="20.7109375" customWidth="1"/>
    <col min="12037" max="12037" width="9.7109375" customWidth="1"/>
    <col min="12038" max="12038" width="10.7109375" customWidth="1"/>
    <col min="12039" max="12039" width="12.7109375" customWidth="1"/>
    <col min="12289" max="12289" width="6.7109375" customWidth="1"/>
    <col min="12290" max="12290" width="31.140625" customWidth="1"/>
    <col min="12291" max="12291" width="9.7109375" customWidth="1"/>
    <col min="12292" max="12292" width="20.7109375" customWidth="1"/>
    <col min="12293" max="12293" width="9.7109375" customWidth="1"/>
    <col min="12294" max="12294" width="10.7109375" customWidth="1"/>
    <col min="12295" max="12295" width="12.7109375" customWidth="1"/>
    <col min="12545" max="12545" width="6.7109375" customWidth="1"/>
    <col min="12546" max="12546" width="31.140625" customWidth="1"/>
    <col min="12547" max="12547" width="9.7109375" customWidth="1"/>
    <col min="12548" max="12548" width="20.7109375" customWidth="1"/>
    <col min="12549" max="12549" width="9.7109375" customWidth="1"/>
    <col min="12550" max="12550" width="10.7109375" customWidth="1"/>
    <col min="12551" max="12551" width="12.7109375" customWidth="1"/>
    <col min="12801" max="12801" width="6.7109375" customWidth="1"/>
    <col min="12802" max="12802" width="31.140625" customWidth="1"/>
    <col min="12803" max="12803" width="9.7109375" customWidth="1"/>
    <col min="12804" max="12804" width="20.7109375" customWidth="1"/>
    <col min="12805" max="12805" width="9.7109375" customWidth="1"/>
    <col min="12806" max="12806" width="10.7109375" customWidth="1"/>
    <col min="12807" max="12807" width="12.7109375" customWidth="1"/>
    <col min="13057" max="13057" width="6.7109375" customWidth="1"/>
    <col min="13058" max="13058" width="31.140625" customWidth="1"/>
    <col min="13059" max="13059" width="9.7109375" customWidth="1"/>
    <col min="13060" max="13060" width="20.7109375" customWidth="1"/>
    <col min="13061" max="13061" width="9.7109375" customWidth="1"/>
    <col min="13062" max="13062" width="10.7109375" customWidth="1"/>
    <col min="13063" max="13063" width="12.7109375" customWidth="1"/>
    <col min="13313" max="13313" width="6.7109375" customWidth="1"/>
    <col min="13314" max="13314" width="31.140625" customWidth="1"/>
    <col min="13315" max="13315" width="9.7109375" customWidth="1"/>
    <col min="13316" max="13316" width="20.7109375" customWidth="1"/>
    <col min="13317" max="13317" width="9.7109375" customWidth="1"/>
    <col min="13318" max="13318" width="10.7109375" customWidth="1"/>
    <col min="13319" max="13319" width="12.7109375" customWidth="1"/>
    <col min="13569" max="13569" width="6.7109375" customWidth="1"/>
    <col min="13570" max="13570" width="31.140625" customWidth="1"/>
    <col min="13571" max="13571" width="9.7109375" customWidth="1"/>
    <col min="13572" max="13572" width="20.7109375" customWidth="1"/>
    <col min="13573" max="13573" width="9.7109375" customWidth="1"/>
    <col min="13574" max="13574" width="10.7109375" customWidth="1"/>
    <col min="13575" max="13575" width="12.7109375" customWidth="1"/>
    <col min="13825" max="13825" width="6.7109375" customWidth="1"/>
    <col min="13826" max="13826" width="31.140625" customWidth="1"/>
    <col min="13827" max="13827" width="9.7109375" customWidth="1"/>
    <col min="13828" max="13828" width="20.7109375" customWidth="1"/>
    <col min="13829" max="13829" width="9.7109375" customWidth="1"/>
    <col min="13830" max="13830" width="10.7109375" customWidth="1"/>
    <col min="13831" max="13831" width="12.7109375" customWidth="1"/>
    <col min="14081" max="14081" width="6.7109375" customWidth="1"/>
    <col min="14082" max="14082" width="31.140625" customWidth="1"/>
    <col min="14083" max="14083" width="9.7109375" customWidth="1"/>
    <col min="14084" max="14084" width="20.7109375" customWidth="1"/>
    <col min="14085" max="14085" width="9.7109375" customWidth="1"/>
    <col min="14086" max="14086" width="10.7109375" customWidth="1"/>
    <col min="14087" max="14087" width="12.7109375" customWidth="1"/>
    <col min="14337" max="14337" width="6.7109375" customWidth="1"/>
    <col min="14338" max="14338" width="31.140625" customWidth="1"/>
    <col min="14339" max="14339" width="9.7109375" customWidth="1"/>
    <col min="14340" max="14340" width="20.7109375" customWidth="1"/>
    <col min="14341" max="14341" width="9.7109375" customWidth="1"/>
    <col min="14342" max="14342" width="10.7109375" customWidth="1"/>
    <col min="14343" max="14343" width="12.7109375" customWidth="1"/>
    <col min="14593" max="14593" width="6.7109375" customWidth="1"/>
    <col min="14594" max="14594" width="31.140625" customWidth="1"/>
    <col min="14595" max="14595" width="9.7109375" customWidth="1"/>
    <col min="14596" max="14596" width="20.7109375" customWidth="1"/>
    <col min="14597" max="14597" width="9.7109375" customWidth="1"/>
    <col min="14598" max="14598" width="10.7109375" customWidth="1"/>
    <col min="14599" max="14599" width="12.7109375" customWidth="1"/>
    <col min="14849" max="14849" width="6.7109375" customWidth="1"/>
    <col min="14850" max="14850" width="31.140625" customWidth="1"/>
    <col min="14851" max="14851" width="9.7109375" customWidth="1"/>
    <col min="14852" max="14852" width="20.7109375" customWidth="1"/>
    <col min="14853" max="14853" width="9.7109375" customWidth="1"/>
    <col min="14854" max="14854" width="10.7109375" customWidth="1"/>
    <col min="14855" max="14855" width="12.7109375" customWidth="1"/>
    <col min="15105" max="15105" width="6.7109375" customWidth="1"/>
    <col min="15106" max="15106" width="31.140625" customWidth="1"/>
    <col min="15107" max="15107" width="9.7109375" customWidth="1"/>
    <col min="15108" max="15108" width="20.7109375" customWidth="1"/>
    <col min="15109" max="15109" width="9.7109375" customWidth="1"/>
    <col min="15110" max="15110" width="10.7109375" customWidth="1"/>
    <col min="15111" max="15111" width="12.7109375" customWidth="1"/>
    <col min="15361" max="15361" width="6.7109375" customWidth="1"/>
    <col min="15362" max="15362" width="31.140625" customWidth="1"/>
    <col min="15363" max="15363" width="9.7109375" customWidth="1"/>
    <col min="15364" max="15364" width="20.7109375" customWidth="1"/>
    <col min="15365" max="15365" width="9.7109375" customWidth="1"/>
    <col min="15366" max="15366" width="10.7109375" customWidth="1"/>
    <col min="15367" max="15367" width="12.7109375" customWidth="1"/>
    <col min="15617" max="15617" width="6.7109375" customWidth="1"/>
    <col min="15618" max="15618" width="31.140625" customWidth="1"/>
    <col min="15619" max="15619" width="9.7109375" customWidth="1"/>
    <col min="15620" max="15620" width="20.7109375" customWidth="1"/>
    <col min="15621" max="15621" width="9.7109375" customWidth="1"/>
    <col min="15622" max="15622" width="10.7109375" customWidth="1"/>
    <col min="15623" max="15623" width="12.7109375" customWidth="1"/>
    <col min="15873" max="15873" width="6.7109375" customWidth="1"/>
    <col min="15874" max="15874" width="31.140625" customWidth="1"/>
    <col min="15875" max="15875" width="9.7109375" customWidth="1"/>
    <col min="15876" max="15876" width="20.7109375" customWidth="1"/>
    <col min="15877" max="15877" width="9.7109375" customWidth="1"/>
    <col min="15878" max="15878" width="10.7109375" customWidth="1"/>
    <col min="15879" max="15879" width="12.7109375" customWidth="1"/>
    <col min="16129" max="16129" width="6.7109375" customWidth="1"/>
    <col min="16130" max="16130" width="31.140625" customWidth="1"/>
    <col min="16131" max="16131" width="9.7109375" customWidth="1"/>
    <col min="16132" max="16132" width="20.7109375" customWidth="1"/>
    <col min="16133" max="16133" width="9.7109375" customWidth="1"/>
    <col min="16134" max="16134" width="10.7109375" customWidth="1"/>
    <col min="16135" max="16135" width="12.7109375" customWidth="1"/>
  </cols>
  <sheetData>
    <row r="1" spans="1:12" ht="15.75" x14ac:dyDescent="0.25">
      <c r="A1" s="842" t="s">
        <v>1</v>
      </c>
      <c r="B1" s="842"/>
      <c r="C1" s="842"/>
      <c r="D1" s="842"/>
      <c r="E1" s="842"/>
      <c r="F1" s="842"/>
      <c r="G1" s="842"/>
      <c r="H1" s="157"/>
      <c r="I1" s="157"/>
      <c r="J1" s="157"/>
      <c r="K1" s="157"/>
      <c r="L1" s="157"/>
    </row>
    <row r="2" spans="1:12" ht="15.75" x14ac:dyDescent="0.25">
      <c r="A2" s="843"/>
      <c r="B2" s="843"/>
      <c r="C2" s="843"/>
      <c r="D2" s="843" t="s">
        <v>435</v>
      </c>
      <c r="E2" s="843"/>
      <c r="F2" s="843"/>
      <c r="G2" s="843"/>
      <c r="H2" s="157"/>
      <c r="I2" s="157"/>
      <c r="J2" s="157"/>
      <c r="K2" s="157"/>
      <c r="L2" s="157"/>
    </row>
    <row r="3" spans="1:12" ht="15.75" x14ac:dyDescent="0.25">
      <c r="A3" s="844" t="s">
        <v>455</v>
      </c>
      <c r="B3" s="845"/>
      <c r="C3" s="845"/>
      <c r="D3" s="845"/>
      <c r="E3" s="845"/>
      <c r="F3" s="845"/>
      <c r="G3" s="845"/>
      <c r="H3" s="157"/>
      <c r="I3" s="157"/>
      <c r="J3" s="157"/>
      <c r="K3" s="157"/>
      <c r="L3" s="157"/>
    </row>
    <row r="4" spans="1:12" ht="4.5" customHeight="1" x14ac:dyDescent="0.2">
      <c r="A4" s="838"/>
      <c r="B4" s="839"/>
      <c r="C4" s="839"/>
      <c r="D4" s="839"/>
      <c r="E4" s="839"/>
      <c r="F4" s="839"/>
      <c r="G4" s="840"/>
      <c r="H4" s="157"/>
      <c r="I4" s="157"/>
      <c r="J4" s="157"/>
      <c r="K4" s="157"/>
      <c r="L4" s="157"/>
    </row>
    <row r="5" spans="1:12" ht="9.75" customHeight="1" x14ac:dyDescent="0.2">
      <c r="A5" s="1267" t="s">
        <v>6</v>
      </c>
      <c r="B5" s="1268"/>
      <c r="C5" s="348" t="s">
        <v>7</v>
      </c>
      <c r="D5" s="347" t="s">
        <v>9</v>
      </c>
      <c r="E5" s="348" t="s">
        <v>7</v>
      </c>
      <c r="F5" s="348" t="s">
        <v>8</v>
      </c>
      <c r="G5" s="35" t="s">
        <v>7</v>
      </c>
      <c r="H5" s="157"/>
      <c r="I5" s="157"/>
      <c r="J5" s="157"/>
      <c r="K5" s="157"/>
      <c r="L5" s="157"/>
    </row>
    <row r="6" spans="1:12" ht="13.5" customHeight="1" x14ac:dyDescent="0.2">
      <c r="A6" s="1269"/>
      <c r="B6" s="1270"/>
      <c r="C6" s="349"/>
      <c r="D6" s="350"/>
      <c r="E6" s="349"/>
      <c r="F6" s="351"/>
      <c r="G6" s="349"/>
      <c r="H6" s="157"/>
      <c r="I6" s="157"/>
      <c r="J6" s="157"/>
      <c r="K6" s="157"/>
      <c r="L6" s="157"/>
    </row>
    <row r="7" spans="1:12" ht="4.5" customHeight="1" x14ac:dyDescent="0.2">
      <c r="A7" s="838"/>
      <c r="B7" s="839"/>
      <c r="C7" s="839"/>
      <c r="D7" s="839"/>
      <c r="E7" s="839"/>
      <c r="F7" s="839"/>
      <c r="G7" s="840"/>
      <c r="H7" s="157"/>
      <c r="I7" s="157"/>
      <c r="J7" s="157"/>
      <c r="K7" s="157"/>
      <c r="L7" s="157"/>
    </row>
    <row r="8" spans="1:12" ht="12" customHeight="1" x14ac:dyDescent="0.2">
      <c r="A8" s="36" t="s">
        <v>436</v>
      </c>
      <c r="B8" s="1271"/>
      <c r="C8" s="1271"/>
      <c r="D8" s="1271"/>
      <c r="E8" s="1271"/>
      <c r="F8" s="36"/>
      <c r="G8" s="36" t="s">
        <v>437</v>
      </c>
      <c r="H8" s="157"/>
      <c r="I8" s="157"/>
      <c r="J8" s="157"/>
      <c r="K8" s="157"/>
      <c r="L8" s="157"/>
    </row>
    <row r="9" spans="1:12" ht="12" customHeight="1" x14ac:dyDescent="0.2">
      <c r="A9" s="352" t="s">
        <v>438</v>
      </c>
      <c r="B9" s="1266" t="s">
        <v>439</v>
      </c>
      <c r="C9" s="1266"/>
      <c r="D9" s="1266"/>
      <c r="E9" s="1266"/>
      <c r="F9" s="352" t="s">
        <v>29</v>
      </c>
      <c r="G9" s="352" t="s">
        <v>440</v>
      </c>
      <c r="H9" s="157"/>
      <c r="I9" s="157"/>
      <c r="J9" s="157"/>
      <c r="K9" s="157"/>
      <c r="L9" s="157"/>
    </row>
    <row r="10" spans="1:12" ht="4.5" customHeight="1" x14ac:dyDescent="0.2">
      <c r="A10" s="838"/>
      <c r="B10" s="839"/>
      <c r="C10" s="839"/>
      <c r="D10" s="839"/>
      <c r="E10" s="839"/>
      <c r="F10" s="839"/>
      <c r="G10" s="840"/>
      <c r="H10" s="157"/>
      <c r="I10" s="157"/>
      <c r="J10" s="157"/>
      <c r="K10" s="157"/>
      <c r="L10" s="157"/>
    </row>
    <row r="11" spans="1:12" x14ac:dyDescent="0.2">
      <c r="A11" s="353"/>
      <c r="B11" s="1274"/>
      <c r="C11" s="1274"/>
      <c r="D11" s="1274"/>
      <c r="E11" s="1275"/>
      <c r="F11" s="354"/>
      <c r="G11" s="355"/>
      <c r="H11" s="157"/>
      <c r="I11" s="157"/>
      <c r="J11" s="157"/>
      <c r="K11" s="157"/>
      <c r="L11" s="157"/>
    </row>
    <row r="12" spans="1:12" x14ac:dyDescent="0.2">
      <c r="A12" s="356"/>
      <c r="B12" s="1272"/>
      <c r="C12" s="1272"/>
      <c r="D12" s="1272"/>
      <c r="E12" s="1273"/>
      <c r="F12" s="357"/>
      <c r="G12" s="358"/>
      <c r="H12" s="157"/>
      <c r="I12" s="157"/>
      <c r="J12" s="157"/>
      <c r="K12" s="157"/>
      <c r="L12" s="157"/>
    </row>
    <row r="13" spans="1:12" x14ac:dyDescent="0.2">
      <c r="A13" s="356"/>
      <c r="B13" s="1272"/>
      <c r="C13" s="1272"/>
      <c r="D13" s="1272"/>
      <c r="E13" s="1273"/>
      <c r="F13" s="357"/>
      <c r="G13" s="358"/>
      <c r="H13" s="157"/>
      <c r="I13" s="157"/>
      <c r="J13" s="157"/>
      <c r="K13" s="157"/>
      <c r="L13" s="157"/>
    </row>
    <row r="14" spans="1:12" x14ac:dyDescent="0.2">
      <c r="A14" s="356"/>
      <c r="B14" s="1272"/>
      <c r="C14" s="1272"/>
      <c r="D14" s="1272"/>
      <c r="E14" s="1273"/>
      <c r="F14" s="357"/>
      <c r="G14" s="358"/>
      <c r="H14" s="157"/>
      <c r="I14" s="157"/>
      <c r="J14" s="157"/>
      <c r="K14" s="157"/>
      <c r="L14" s="157"/>
    </row>
    <row r="15" spans="1:12" x14ac:dyDescent="0.2">
      <c r="A15" s="356"/>
      <c r="B15" s="1272"/>
      <c r="C15" s="1272"/>
      <c r="D15" s="1272"/>
      <c r="E15" s="1273"/>
      <c r="F15" s="357"/>
      <c r="G15" s="358"/>
      <c r="H15" s="157"/>
      <c r="I15" s="157"/>
      <c r="J15" s="157"/>
      <c r="K15" s="157"/>
      <c r="L15" s="157"/>
    </row>
    <row r="16" spans="1:12" x14ac:dyDescent="0.2">
      <c r="A16" s="356"/>
      <c r="B16" s="1272"/>
      <c r="C16" s="1272"/>
      <c r="D16" s="1272"/>
      <c r="E16" s="1273"/>
      <c r="F16" s="357"/>
      <c r="G16" s="358"/>
      <c r="H16" s="157"/>
      <c r="I16" s="157"/>
      <c r="J16" s="157"/>
      <c r="K16" s="157"/>
      <c r="L16" s="157"/>
    </row>
    <row r="17" spans="1:12" x14ac:dyDescent="0.2">
      <c r="A17" s="356"/>
      <c r="B17" s="1272"/>
      <c r="C17" s="1272"/>
      <c r="D17" s="1272"/>
      <c r="E17" s="1273"/>
      <c r="F17" s="357"/>
      <c r="G17" s="358"/>
      <c r="H17" s="157"/>
      <c r="I17" s="157"/>
      <c r="J17" s="157"/>
      <c r="K17" s="157"/>
      <c r="L17" s="157"/>
    </row>
    <row r="18" spans="1:12" x14ac:dyDescent="0.2">
      <c r="A18" s="356"/>
      <c r="B18" s="1272"/>
      <c r="C18" s="1272"/>
      <c r="D18" s="1272"/>
      <c r="E18" s="1273"/>
      <c r="F18" s="357"/>
      <c r="G18" s="358"/>
      <c r="H18" s="157"/>
      <c r="I18" s="157"/>
      <c r="J18" s="157"/>
      <c r="K18" s="157"/>
      <c r="L18" s="157"/>
    </row>
    <row r="19" spans="1:12" x14ac:dyDescent="0.2">
      <c r="A19" s="356"/>
      <c r="B19" s="1272"/>
      <c r="C19" s="1272"/>
      <c r="D19" s="1272"/>
      <c r="E19" s="1273"/>
      <c r="F19" s="357"/>
      <c r="G19" s="358"/>
      <c r="H19" s="157"/>
      <c r="I19" s="157"/>
      <c r="J19" s="157"/>
      <c r="K19" s="157"/>
      <c r="L19" s="157"/>
    </row>
    <row r="20" spans="1:12" x14ac:dyDescent="0.2">
      <c r="A20" s="356"/>
      <c r="B20" s="1272"/>
      <c r="C20" s="1272"/>
      <c r="D20" s="1272"/>
      <c r="E20" s="1273"/>
      <c r="F20" s="357"/>
      <c r="G20" s="358"/>
      <c r="H20" s="157"/>
      <c r="I20" s="157"/>
      <c r="J20" s="157"/>
      <c r="K20" s="157"/>
      <c r="L20" s="157"/>
    </row>
    <row r="21" spans="1:12" x14ac:dyDescent="0.2">
      <c r="A21" s="356"/>
      <c r="B21" s="1272"/>
      <c r="C21" s="1272"/>
      <c r="D21" s="1272"/>
      <c r="E21" s="1273"/>
      <c r="F21" s="357"/>
      <c r="G21" s="358"/>
      <c r="H21" s="157"/>
      <c r="I21" s="157"/>
      <c r="J21" s="157"/>
      <c r="K21" s="157"/>
      <c r="L21" s="157"/>
    </row>
    <row r="22" spans="1:12" x14ac:dyDescent="0.2">
      <c r="A22" s="356"/>
      <c r="B22" s="1272"/>
      <c r="C22" s="1272"/>
      <c r="D22" s="1272"/>
      <c r="E22" s="1273"/>
      <c r="F22" s="357"/>
      <c r="G22" s="358"/>
      <c r="H22" s="157"/>
      <c r="I22" s="157"/>
      <c r="J22" s="157"/>
      <c r="K22" s="157"/>
      <c r="L22" s="157"/>
    </row>
    <row r="23" spans="1:12" x14ac:dyDescent="0.2">
      <c r="A23" s="356"/>
      <c r="B23" s="1272"/>
      <c r="C23" s="1272"/>
      <c r="D23" s="1272"/>
      <c r="E23" s="1273"/>
      <c r="F23" s="357"/>
      <c r="G23" s="358"/>
      <c r="H23" s="157"/>
      <c r="I23" s="157"/>
      <c r="J23" s="157"/>
      <c r="K23" s="157"/>
      <c r="L23" s="157"/>
    </row>
    <row r="24" spans="1:12" x14ac:dyDescent="0.2">
      <c r="A24" s="356"/>
      <c r="B24" s="1272"/>
      <c r="C24" s="1272"/>
      <c r="D24" s="1272"/>
      <c r="E24" s="1273"/>
      <c r="F24" s="357"/>
      <c r="G24" s="358"/>
      <c r="H24" s="157"/>
      <c r="I24" s="157"/>
      <c r="J24" s="157"/>
      <c r="K24" s="157"/>
      <c r="L24" s="157"/>
    </row>
    <row r="25" spans="1:12" x14ac:dyDescent="0.2">
      <c r="A25" s="356"/>
      <c r="B25" s="1272"/>
      <c r="C25" s="1272"/>
      <c r="D25" s="1272"/>
      <c r="E25" s="1273"/>
      <c r="F25" s="357"/>
      <c r="G25" s="358"/>
      <c r="H25" s="157"/>
      <c r="I25" s="157"/>
      <c r="J25" s="157"/>
      <c r="K25" s="157"/>
      <c r="L25" s="157"/>
    </row>
    <row r="26" spans="1:12" x14ac:dyDescent="0.2">
      <c r="A26" s="356"/>
      <c r="B26" s="1272"/>
      <c r="C26" s="1272"/>
      <c r="D26" s="1272"/>
      <c r="E26" s="1273"/>
      <c r="F26" s="357"/>
      <c r="G26" s="358"/>
      <c r="H26" s="157"/>
      <c r="I26" s="157"/>
      <c r="J26" s="157"/>
      <c r="K26" s="157"/>
      <c r="L26" s="157"/>
    </row>
    <row r="27" spans="1:12" x14ac:dyDescent="0.2">
      <c r="A27" s="356"/>
      <c r="B27" s="1272"/>
      <c r="C27" s="1272"/>
      <c r="D27" s="1272"/>
      <c r="E27" s="1273"/>
      <c r="F27" s="357"/>
      <c r="G27" s="358"/>
      <c r="H27" s="157"/>
      <c r="I27" s="157"/>
      <c r="J27" s="157"/>
      <c r="K27" s="157"/>
      <c r="L27" s="157"/>
    </row>
    <row r="28" spans="1:12" x14ac:dyDescent="0.2">
      <c r="A28" s="356"/>
      <c r="B28" s="1272"/>
      <c r="C28" s="1272"/>
      <c r="D28" s="1272"/>
      <c r="E28" s="1273"/>
      <c r="F28" s="357"/>
      <c r="G28" s="358"/>
      <c r="H28" s="157"/>
      <c r="I28" s="157"/>
      <c r="J28" s="157"/>
      <c r="K28" s="157"/>
      <c r="L28" s="157"/>
    </row>
    <row r="29" spans="1:12" x14ac:dyDescent="0.2">
      <c r="A29" s="356"/>
      <c r="B29" s="1272"/>
      <c r="C29" s="1272"/>
      <c r="D29" s="1272"/>
      <c r="E29" s="1273"/>
      <c r="F29" s="357"/>
      <c r="G29" s="358"/>
      <c r="H29" s="157"/>
      <c r="I29" s="157"/>
      <c r="J29" s="157"/>
      <c r="K29" s="157"/>
      <c r="L29" s="157"/>
    </row>
    <row r="30" spans="1:12" x14ac:dyDescent="0.2">
      <c r="A30" s="356"/>
      <c r="B30" s="1272"/>
      <c r="C30" s="1272"/>
      <c r="D30" s="1272"/>
      <c r="E30" s="1273"/>
      <c r="F30" s="357"/>
      <c r="G30" s="358"/>
      <c r="H30" s="157"/>
      <c r="I30" s="157"/>
      <c r="J30" s="157"/>
      <c r="K30" s="157"/>
      <c r="L30" s="157"/>
    </row>
    <row r="31" spans="1:12" x14ac:dyDescent="0.2">
      <c r="A31" s="356"/>
      <c r="B31" s="1272"/>
      <c r="C31" s="1272"/>
      <c r="D31" s="1272"/>
      <c r="E31" s="1273"/>
      <c r="F31" s="357"/>
      <c r="G31" s="358"/>
      <c r="H31" s="157"/>
      <c r="I31" s="157"/>
      <c r="J31" s="157"/>
      <c r="K31" s="157"/>
      <c r="L31" s="157"/>
    </row>
    <row r="32" spans="1:12" x14ac:dyDescent="0.2">
      <c r="A32" s="356"/>
      <c r="B32" s="1272"/>
      <c r="C32" s="1272"/>
      <c r="D32" s="1272"/>
      <c r="E32" s="1273"/>
      <c r="F32" s="357"/>
      <c r="G32" s="358"/>
      <c r="H32" s="157"/>
      <c r="I32" s="157"/>
      <c r="J32" s="157"/>
      <c r="K32" s="157"/>
      <c r="L32" s="157"/>
    </row>
    <row r="33" spans="1:12" x14ac:dyDescent="0.2">
      <c r="A33" s="356"/>
      <c r="B33" s="1272"/>
      <c r="C33" s="1272"/>
      <c r="D33" s="1272"/>
      <c r="E33" s="1273"/>
      <c r="F33" s="357"/>
      <c r="G33" s="358"/>
      <c r="H33" s="157"/>
      <c r="I33" s="157"/>
      <c r="J33" s="157"/>
      <c r="K33" s="157"/>
      <c r="L33" s="157"/>
    </row>
    <row r="34" spans="1:12" x14ac:dyDescent="0.2">
      <c r="A34" s="356"/>
      <c r="B34" s="1272"/>
      <c r="C34" s="1272"/>
      <c r="D34" s="1272"/>
      <c r="E34" s="1273"/>
      <c r="F34" s="357"/>
      <c r="G34" s="358"/>
      <c r="H34" s="157"/>
      <c r="I34" s="157"/>
      <c r="J34" s="157"/>
      <c r="K34" s="157"/>
      <c r="L34" s="157"/>
    </row>
    <row r="35" spans="1:12" x14ac:dyDescent="0.2">
      <c r="A35" s="356"/>
      <c r="B35" s="1272"/>
      <c r="C35" s="1272"/>
      <c r="D35" s="1272"/>
      <c r="E35" s="1273"/>
      <c r="F35" s="357"/>
      <c r="G35" s="358"/>
      <c r="H35" s="157"/>
      <c r="I35" s="157"/>
      <c r="J35" s="157"/>
      <c r="K35" s="157"/>
      <c r="L35" s="157"/>
    </row>
    <row r="36" spans="1:12" x14ac:dyDescent="0.2">
      <c r="A36" s="356"/>
      <c r="B36" s="1272"/>
      <c r="C36" s="1272"/>
      <c r="D36" s="1272"/>
      <c r="E36" s="1273"/>
      <c r="F36" s="357"/>
      <c r="G36" s="358"/>
      <c r="H36" s="157"/>
      <c r="I36" s="157"/>
      <c r="J36" s="157"/>
      <c r="K36" s="157"/>
      <c r="L36" s="157"/>
    </row>
    <row r="37" spans="1:12" x14ac:dyDescent="0.2">
      <c r="A37" s="356"/>
      <c r="B37" s="1272"/>
      <c r="C37" s="1272"/>
      <c r="D37" s="1272"/>
      <c r="E37" s="1273"/>
      <c r="F37" s="357"/>
      <c r="G37" s="358"/>
      <c r="H37" s="157"/>
      <c r="I37" s="157"/>
      <c r="J37" s="157"/>
      <c r="K37" s="157"/>
      <c r="L37" s="157"/>
    </row>
    <row r="38" spans="1:12" x14ac:dyDescent="0.2">
      <c r="A38" s="356"/>
      <c r="B38" s="1272"/>
      <c r="C38" s="1272"/>
      <c r="D38" s="1272"/>
      <c r="E38" s="1273"/>
      <c r="F38" s="357"/>
      <c r="G38" s="358"/>
      <c r="H38" s="157"/>
      <c r="I38" s="157"/>
      <c r="J38" s="157"/>
      <c r="K38" s="157"/>
      <c r="L38" s="157"/>
    </row>
    <row r="39" spans="1:12" x14ac:dyDescent="0.2">
      <c r="A39" s="356"/>
      <c r="B39" s="1272"/>
      <c r="C39" s="1272"/>
      <c r="D39" s="1272"/>
      <c r="E39" s="1273"/>
      <c r="F39" s="357"/>
      <c r="G39" s="358"/>
      <c r="H39" s="157"/>
      <c r="I39" s="157"/>
      <c r="J39" s="157"/>
      <c r="K39" s="157"/>
      <c r="L39" s="157"/>
    </row>
    <row r="40" spans="1:12" x14ac:dyDescent="0.2">
      <c r="A40" s="356"/>
      <c r="B40" s="1272"/>
      <c r="C40" s="1272"/>
      <c r="D40" s="1272"/>
      <c r="E40" s="1273"/>
      <c r="F40" s="357"/>
      <c r="G40" s="358"/>
      <c r="H40" s="157"/>
      <c r="I40" s="157"/>
      <c r="J40" s="157"/>
      <c r="K40" s="157"/>
      <c r="L40" s="157"/>
    </row>
    <row r="41" spans="1:12" x14ac:dyDescent="0.2">
      <c r="A41" s="356"/>
      <c r="B41" s="1272"/>
      <c r="C41" s="1272"/>
      <c r="D41" s="1272"/>
      <c r="E41" s="1273"/>
      <c r="F41" s="357"/>
      <c r="G41" s="358"/>
      <c r="H41" s="157"/>
      <c r="I41" s="157"/>
      <c r="J41" s="157"/>
      <c r="K41" s="157"/>
      <c r="L41" s="157"/>
    </row>
    <row r="42" spans="1:12" x14ac:dyDescent="0.2">
      <c r="A42" s="356"/>
      <c r="B42" s="1272"/>
      <c r="C42" s="1272"/>
      <c r="D42" s="1272"/>
      <c r="E42" s="1273"/>
      <c r="F42" s="357"/>
      <c r="G42" s="358"/>
      <c r="H42" s="157"/>
      <c r="I42" s="157"/>
      <c r="J42" s="157"/>
      <c r="K42" s="157"/>
      <c r="L42" s="157"/>
    </row>
    <row r="43" spans="1:12" x14ac:dyDescent="0.2">
      <c r="A43" s="356"/>
      <c r="B43" s="1272"/>
      <c r="C43" s="1272"/>
      <c r="D43" s="1272"/>
      <c r="E43" s="1273"/>
      <c r="F43" s="357"/>
      <c r="G43" s="358"/>
      <c r="H43" s="157"/>
      <c r="I43" s="157"/>
      <c r="J43" s="157"/>
      <c r="K43" s="157"/>
      <c r="L43" s="157"/>
    </row>
    <row r="44" spans="1:12" x14ac:dyDescent="0.2">
      <c r="A44" s="356"/>
      <c r="B44" s="1272"/>
      <c r="C44" s="1272"/>
      <c r="D44" s="1272"/>
      <c r="E44" s="1273"/>
      <c r="F44" s="357"/>
      <c r="G44" s="358"/>
      <c r="H44" s="157"/>
      <c r="I44" s="157"/>
      <c r="J44" s="157"/>
      <c r="K44" s="157"/>
      <c r="L44" s="157"/>
    </row>
    <row r="45" spans="1:12" x14ac:dyDescent="0.2">
      <c r="A45" s="356"/>
      <c r="B45" s="1272"/>
      <c r="C45" s="1272"/>
      <c r="D45" s="1272"/>
      <c r="E45" s="1273"/>
      <c r="F45" s="357"/>
      <c r="G45" s="358"/>
      <c r="H45" s="157"/>
      <c r="I45" s="157"/>
      <c r="J45" s="157"/>
      <c r="K45" s="157"/>
      <c r="L45" s="157"/>
    </row>
    <row r="46" spans="1:12" x14ac:dyDescent="0.2">
      <c r="A46" s="356"/>
      <c r="B46" s="1272"/>
      <c r="C46" s="1272"/>
      <c r="D46" s="1272"/>
      <c r="E46" s="1273"/>
      <c r="F46" s="357"/>
      <c r="G46" s="358"/>
      <c r="H46" s="157"/>
      <c r="I46" s="157"/>
      <c r="J46" s="157"/>
      <c r="K46" s="157"/>
      <c r="L46" s="157"/>
    </row>
    <row r="47" spans="1:12" x14ac:dyDescent="0.2">
      <c r="A47" s="356"/>
      <c r="B47" s="1272"/>
      <c r="C47" s="1272"/>
      <c r="D47" s="1272"/>
      <c r="E47" s="1273"/>
      <c r="F47" s="357"/>
      <c r="G47" s="358"/>
      <c r="H47" s="157"/>
      <c r="I47" s="157"/>
      <c r="J47" s="157"/>
      <c r="K47" s="157"/>
      <c r="L47" s="157"/>
    </row>
    <row r="48" spans="1:12" x14ac:dyDescent="0.2">
      <c r="A48" s="356"/>
      <c r="B48" s="1272"/>
      <c r="C48" s="1272"/>
      <c r="D48" s="1272"/>
      <c r="E48" s="1273"/>
      <c r="F48" s="357"/>
      <c r="G48" s="358"/>
      <c r="H48" s="157"/>
      <c r="I48" s="157"/>
      <c r="J48" s="157"/>
      <c r="K48" s="157"/>
      <c r="L48" s="157"/>
    </row>
    <row r="49" spans="1:12" x14ac:dyDescent="0.2">
      <c r="A49" s="356"/>
      <c r="B49" s="1272"/>
      <c r="C49" s="1272"/>
      <c r="D49" s="1272"/>
      <c r="E49" s="1273"/>
      <c r="F49" s="357"/>
      <c r="G49" s="358"/>
      <c r="H49" s="157"/>
      <c r="I49" s="157"/>
      <c r="J49" s="157"/>
      <c r="K49" s="157"/>
      <c r="L49" s="157"/>
    </row>
    <row r="50" spans="1:12" x14ac:dyDescent="0.2">
      <c r="A50" s="356"/>
      <c r="B50" s="1272"/>
      <c r="C50" s="1272"/>
      <c r="D50" s="1272"/>
      <c r="E50" s="1273"/>
      <c r="F50" s="357"/>
      <c r="G50" s="358"/>
      <c r="H50" s="157"/>
      <c r="I50" s="157"/>
      <c r="J50" s="157"/>
      <c r="K50" s="157"/>
      <c r="L50" s="157"/>
    </row>
    <row r="51" spans="1:12" x14ac:dyDescent="0.2">
      <c r="A51" s="356"/>
      <c r="B51" s="1272"/>
      <c r="C51" s="1272"/>
      <c r="D51" s="1272"/>
      <c r="E51" s="1273"/>
      <c r="F51" s="357"/>
      <c r="G51" s="358"/>
      <c r="H51" s="157"/>
      <c r="I51" s="157"/>
      <c r="J51" s="157"/>
      <c r="K51" s="157"/>
      <c r="L51" s="157"/>
    </row>
    <row r="52" spans="1:12" x14ac:dyDescent="0.2">
      <c r="A52" s="356"/>
      <c r="B52" s="1272"/>
      <c r="C52" s="1272"/>
      <c r="D52" s="1272"/>
      <c r="E52" s="1273"/>
      <c r="F52" s="357"/>
      <c r="G52" s="358"/>
      <c r="H52" s="157"/>
      <c r="I52" s="157"/>
      <c r="J52" s="157"/>
      <c r="K52" s="157"/>
      <c r="L52" s="157"/>
    </row>
    <row r="53" spans="1:12" x14ac:dyDescent="0.2">
      <c r="A53" s="356"/>
      <c r="B53" s="1272"/>
      <c r="C53" s="1272"/>
      <c r="D53" s="1272"/>
      <c r="E53" s="1273"/>
      <c r="F53" s="357"/>
      <c r="G53" s="358"/>
      <c r="H53" s="157"/>
      <c r="I53" s="157"/>
      <c r="J53" s="157"/>
      <c r="K53" s="157"/>
      <c r="L53" s="157"/>
    </row>
    <row r="54" spans="1:12" x14ac:dyDescent="0.2">
      <c r="A54" s="356"/>
      <c r="B54" s="1272"/>
      <c r="C54" s="1272"/>
      <c r="D54" s="1272"/>
      <c r="E54" s="1273"/>
      <c r="F54" s="357"/>
      <c r="G54" s="358"/>
      <c r="H54" s="157"/>
      <c r="I54" s="157"/>
      <c r="J54" s="157"/>
      <c r="K54" s="157"/>
      <c r="L54" s="157"/>
    </row>
    <row r="55" spans="1:12" x14ac:dyDescent="0.2">
      <c r="A55" s="356"/>
      <c r="B55" s="1272"/>
      <c r="C55" s="1272"/>
      <c r="D55" s="1272"/>
      <c r="E55" s="1273"/>
      <c r="F55" s="357"/>
      <c r="G55" s="358"/>
      <c r="H55" s="157"/>
      <c r="I55" s="157"/>
      <c r="J55" s="157"/>
      <c r="K55" s="157"/>
      <c r="L55" s="157"/>
    </row>
    <row r="56" spans="1:12" ht="12.75" customHeight="1" x14ac:dyDescent="0.2">
      <c r="A56" s="359"/>
      <c r="B56" s="1278"/>
      <c r="C56" s="1279"/>
      <c r="D56" s="1279"/>
      <c r="E56" s="1280"/>
      <c r="F56" s="360"/>
      <c r="G56" s="361"/>
      <c r="H56" s="157"/>
      <c r="I56" s="157"/>
      <c r="J56" s="157"/>
      <c r="K56" s="157"/>
      <c r="L56" s="157"/>
    </row>
    <row r="57" spans="1:12" ht="9" customHeight="1" x14ac:dyDescent="0.2">
      <c r="A57" s="1276" t="s">
        <v>441</v>
      </c>
      <c r="B57" s="1277"/>
      <c r="C57" s="1277"/>
      <c r="D57" s="1277"/>
      <c r="E57" s="1277"/>
      <c r="F57" s="1277"/>
      <c r="G57" s="1277"/>
      <c r="H57" s="157"/>
      <c r="I57" s="157"/>
      <c r="J57" s="157"/>
      <c r="K57" s="157"/>
      <c r="L57" s="157"/>
    </row>
    <row r="58" spans="1:12" x14ac:dyDescent="0.2">
      <c r="B58" s="105"/>
      <c r="C58" s="105"/>
      <c r="D58" s="105"/>
    </row>
    <row r="59" spans="1:12" x14ac:dyDescent="0.2">
      <c r="B59" s="105"/>
      <c r="C59" s="105"/>
      <c r="D59" s="105"/>
    </row>
    <row r="60" spans="1:12" x14ac:dyDescent="0.2">
      <c r="B60" s="105"/>
      <c r="C60" s="105"/>
      <c r="D60" s="105"/>
    </row>
    <row r="61" spans="1:12" x14ac:dyDescent="0.2">
      <c r="B61" s="105"/>
      <c r="C61" s="105"/>
      <c r="D61" s="105"/>
    </row>
    <row r="62" spans="1:12" x14ac:dyDescent="0.2">
      <c r="B62" s="105"/>
      <c r="C62" s="105"/>
      <c r="D62" s="105"/>
    </row>
    <row r="63" spans="1:12" x14ac:dyDescent="0.2">
      <c r="B63" s="105"/>
      <c r="C63" s="105"/>
      <c r="D63" s="105"/>
    </row>
    <row r="64" spans="1:12" x14ac:dyDescent="0.2">
      <c r="B64" s="105"/>
      <c r="C64" s="105"/>
      <c r="D64" s="105"/>
    </row>
    <row r="65" spans="2:4" x14ac:dyDescent="0.2">
      <c r="B65" s="105"/>
      <c r="C65" s="105"/>
      <c r="D65" s="105"/>
    </row>
    <row r="66" spans="2:4" x14ac:dyDescent="0.2">
      <c r="B66" s="105"/>
      <c r="C66" s="105"/>
      <c r="D66" s="105"/>
    </row>
    <row r="67" spans="2:4" x14ac:dyDescent="0.2">
      <c r="B67" s="105"/>
      <c r="C67" s="105"/>
      <c r="D67" s="105"/>
    </row>
    <row r="68" spans="2:4" x14ac:dyDescent="0.2">
      <c r="B68" s="105"/>
      <c r="C68" s="105"/>
      <c r="D68" s="105"/>
    </row>
    <row r="69" spans="2:4" x14ac:dyDescent="0.2">
      <c r="B69" s="105"/>
      <c r="C69" s="105"/>
      <c r="D69" s="105"/>
    </row>
    <row r="70" spans="2:4" x14ac:dyDescent="0.2">
      <c r="B70" s="105"/>
      <c r="C70" s="105"/>
      <c r="D70" s="105"/>
    </row>
    <row r="71" spans="2:4" x14ac:dyDescent="0.2">
      <c r="B71" s="105"/>
      <c r="C71" s="105"/>
      <c r="D71" s="105"/>
    </row>
    <row r="72" spans="2:4" x14ac:dyDescent="0.2">
      <c r="B72" s="105"/>
      <c r="C72" s="105"/>
      <c r="D72" s="105"/>
    </row>
    <row r="73" spans="2:4" x14ac:dyDescent="0.2">
      <c r="B73" s="105"/>
      <c r="C73" s="105"/>
      <c r="D73" s="105"/>
    </row>
    <row r="74" spans="2:4" x14ac:dyDescent="0.2">
      <c r="B74" s="105"/>
      <c r="C74" s="105"/>
      <c r="D74" s="105"/>
    </row>
    <row r="75" spans="2:4" x14ac:dyDescent="0.2">
      <c r="B75" s="105"/>
      <c r="C75" s="105"/>
      <c r="D75" s="105"/>
    </row>
    <row r="76" spans="2:4" x14ac:dyDescent="0.2">
      <c r="B76" s="105"/>
      <c r="C76" s="105"/>
      <c r="D76" s="105"/>
    </row>
    <row r="77" spans="2:4" x14ac:dyDescent="0.2">
      <c r="B77" s="105"/>
      <c r="C77" s="105"/>
      <c r="D77" s="105"/>
    </row>
    <row r="78" spans="2:4" x14ac:dyDescent="0.2">
      <c r="B78" s="105"/>
      <c r="C78" s="105"/>
      <c r="D78" s="105"/>
    </row>
    <row r="79" spans="2:4" x14ac:dyDescent="0.2">
      <c r="B79" s="105"/>
      <c r="C79" s="105"/>
      <c r="D79" s="105"/>
    </row>
    <row r="80" spans="2:4" x14ac:dyDescent="0.2">
      <c r="B80" s="105"/>
      <c r="C80" s="105"/>
      <c r="D80" s="105"/>
    </row>
    <row r="81" spans="2:4" x14ac:dyDescent="0.2">
      <c r="B81" s="105"/>
      <c r="C81" s="105"/>
      <c r="D81" s="105"/>
    </row>
    <row r="82" spans="2:4" x14ac:dyDescent="0.2">
      <c r="B82" s="105"/>
      <c r="C82" s="105"/>
      <c r="D82" s="105"/>
    </row>
    <row r="83" spans="2:4" x14ac:dyDescent="0.2">
      <c r="B83" s="105"/>
      <c r="C83" s="105"/>
      <c r="D83" s="105"/>
    </row>
    <row r="84" spans="2:4" x14ac:dyDescent="0.2">
      <c r="B84" s="105"/>
      <c r="C84" s="105"/>
      <c r="D84" s="105"/>
    </row>
    <row r="85" spans="2:4" x14ac:dyDescent="0.2">
      <c r="B85" s="105"/>
      <c r="C85" s="105"/>
      <c r="D85" s="105"/>
    </row>
    <row r="86" spans="2:4" x14ac:dyDescent="0.2">
      <c r="B86" s="105"/>
      <c r="C86" s="105"/>
      <c r="D86" s="105"/>
    </row>
    <row r="87" spans="2:4" x14ac:dyDescent="0.2">
      <c r="B87" s="105"/>
      <c r="C87" s="105"/>
      <c r="D87" s="105"/>
    </row>
    <row r="88" spans="2:4" x14ac:dyDescent="0.2">
      <c r="B88" s="105"/>
      <c r="C88" s="105"/>
      <c r="D88" s="105"/>
    </row>
    <row r="89" spans="2:4" x14ac:dyDescent="0.2">
      <c r="B89" s="105"/>
      <c r="C89" s="105"/>
      <c r="D89" s="105"/>
    </row>
    <row r="90" spans="2:4" x14ac:dyDescent="0.2">
      <c r="B90" s="105"/>
      <c r="C90" s="105"/>
      <c r="D90" s="105"/>
    </row>
    <row r="91" spans="2:4" x14ac:dyDescent="0.2">
      <c r="B91" s="105"/>
      <c r="C91" s="105"/>
      <c r="D91" s="105"/>
    </row>
    <row r="92" spans="2:4" x14ac:dyDescent="0.2">
      <c r="B92" s="105"/>
      <c r="C92" s="105"/>
      <c r="D92" s="105"/>
    </row>
    <row r="93" spans="2:4" x14ac:dyDescent="0.2">
      <c r="B93" s="105"/>
      <c r="C93" s="105"/>
      <c r="D93" s="105"/>
    </row>
    <row r="94" spans="2:4" x14ac:dyDescent="0.2">
      <c r="B94" s="105"/>
      <c r="C94" s="105"/>
      <c r="D94" s="105"/>
    </row>
    <row r="95" spans="2:4" x14ac:dyDescent="0.2">
      <c r="B95" s="105"/>
      <c r="C95" s="105"/>
      <c r="D95" s="105"/>
    </row>
    <row r="96" spans="2:4" x14ac:dyDescent="0.2">
      <c r="B96" s="105"/>
      <c r="C96" s="105"/>
      <c r="D96" s="105"/>
    </row>
    <row r="97" spans="2:4" x14ac:dyDescent="0.2">
      <c r="B97" s="105"/>
      <c r="C97" s="105"/>
      <c r="D97" s="105"/>
    </row>
    <row r="98" spans="2:4" x14ac:dyDescent="0.2">
      <c r="B98" s="105"/>
      <c r="C98" s="105"/>
      <c r="D98" s="105"/>
    </row>
    <row r="99" spans="2:4" x14ac:dyDescent="0.2">
      <c r="B99" s="105"/>
      <c r="C99" s="105"/>
      <c r="D99" s="105"/>
    </row>
    <row r="100" spans="2:4" x14ac:dyDescent="0.2">
      <c r="B100" s="105"/>
      <c r="C100" s="105"/>
      <c r="D100" s="105"/>
    </row>
    <row r="101" spans="2:4" x14ac:dyDescent="0.2">
      <c r="B101" s="105"/>
      <c r="C101" s="105"/>
      <c r="D101" s="105"/>
    </row>
    <row r="102" spans="2:4" x14ac:dyDescent="0.2">
      <c r="B102" s="105"/>
      <c r="C102" s="105"/>
      <c r="D102" s="105"/>
    </row>
    <row r="103" spans="2:4" x14ac:dyDescent="0.2">
      <c r="B103" s="105"/>
      <c r="C103" s="105"/>
      <c r="D103" s="105"/>
    </row>
    <row r="104" spans="2:4" x14ac:dyDescent="0.2">
      <c r="B104" s="105"/>
      <c r="C104" s="105"/>
      <c r="D104" s="105"/>
    </row>
    <row r="105" spans="2:4" x14ac:dyDescent="0.2">
      <c r="B105" s="105"/>
      <c r="C105" s="105"/>
      <c r="D105" s="105"/>
    </row>
    <row r="106" spans="2:4" x14ac:dyDescent="0.2">
      <c r="B106" s="105"/>
      <c r="C106" s="105"/>
      <c r="D106" s="105"/>
    </row>
    <row r="107" spans="2:4" x14ac:dyDescent="0.2">
      <c r="B107" s="105"/>
      <c r="C107" s="105"/>
      <c r="D107" s="105"/>
    </row>
    <row r="108" spans="2:4" x14ac:dyDescent="0.2">
      <c r="B108" s="105"/>
      <c r="C108" s="105"/>
      <c r="D108" s="105"/>
    </row>
    <row r="109" spans="2:4" x14ac:dyDescent="0.2">
      <c r="B109" s="105"/>
      <c r="C109" s="105"/>
      <c r="D109" s="105"/>
    </row>
    <row r="110" spans="2:4" x14ac:dyDescent="0.2">
      <c r="B110" s="105"/>
      <c r="C110" s="105"/>
      <c r="D110" s="105"/>
    </row>
    <row r="111" spans="2:4" x14ac:dyDescent="0.2">
      <c r="B111" s="105"/>
      <c r="C111" s="105"/>
      <c r="D111" s="105"/>
    </row>
    <row r="112" spans="2:4" x14ac:dyDescent="0.2">
      <c r="B112" s="105"/>
      <c r="C112" s="105"/>
      <c r="D112" s="105"/>
    </row>
    <row r="113" spans="2:4" x14ac:dyDescent="0.2">
      <c r="B113" s="105"/>
      <c r="C113" s="105"/>
      <c r="D113" s="105"/>
    </row>
    <row r="114" spans="2:4" x14ac:dyDescent="0.2">
      <c r="B114" s="105"/>
      <c r="C114" s="105"/>
      <c r="D114" s="105"/>
    </row>
    <row r="115" spans="2:4" x14ac:dyDescent="0.2">
      <c r="B115" s="105"/>
      <c r="C115" s="105"/>
      <c r="D115" s="105"/>
    </row>
    <row r="116" spans="2:4" x14ac:dyDescent="0.2">
      <c r="B116" s="105"/>
      <c r="C116" s="105"/>
      <c r="D116" s="105"/>
    </row>
    <row r="117" spans="2:4" x14ac:dyDescent="0.2">
      <c r="B117" s="105"/>
      <c r="C117" s="105"/>
      <c r="D117" s="105"/>
    </row>
    <row r="118" spans="2:4" x14ac:dyDescent="0.2">
      <c r="B118" s="105"/>
      <c r="C118" s="105"/>
      <c r="D118" s="105"/>
    </row>
    <row r="119" spans="2:4" x14ac:dyDescent="0.2">
      <c r="B119" s="105"/>
      <c r="C119" s="105"/>
      <c r="D119" s="105"/>
    </row>
    <row r="120" spans="2:4" x14ac:dyDescent="0.2">
      <c r="B120" s="105"/>
      <c r="C120" s="105"/>
      <c r="D120" s="105"/>
    </row>
    <row r="121" spans="2:4" x14ac:dyDescent="0.2">
      <c r="B121" s="105"/>
      <c r="C121" s="105"/>
      <c r="D121" s="105"/>
    </row>
    <row r="122" spans="2:4" x14ac:dyDescent="0.2">
      <c r="B122" s="105"/>
      <c r="C122" s="105"/>
      <c r="D122" s="105"/>
    </row>
    <row r="123" spans="2:4" x14ac:dyDescent="0.2">
      <c r="B123" s="105"/>
      <c r="C123" s="105"/>
      <c r="D123" s="105"/>
    </row>
    <row r="124" spans="2:4" x14ac:dyDescent="0.2">
      <c r="B124" s="105"/>
      <c r="C124" s="105"/>
      <c r="D124" s="105"/>
    </row>
    <row r="125" spans="2:4" x14ac:dyDescent="0.2">
      <c r="B125" s="105"/>
      <c r="C125" s="105"/>
      <c r="D125" s="105"/>
    </row>
    <row r="126" spans="2:4" x14ac:dyDescent="0.2">
      <c r="B126" s="105"/>
      <c r="C126" s="105"/>
      <c r="D126" s="105"/>
    </row>
    <row r="127" spans="2:4" x14ac:dyDescent="0.2">
      <c r="B127" s="105"/>
      <c r="C127" s="105"/>
      <c r="D127" s="105"/>
    </row>
    <row r="128" spans="2:4" x14ac:dyDescent="0.2">
      <c r="B128" s="105"/>
      <c r="C128" s="105"/>
      <c r="D128" s="105"/>
    </row>
    <row r="129" spans="2:4" x14ac:dyDescent="0.2">
      <c r="B129" s="105"/>
      <c r="C129" s="105"/>
      <c r="D129" s="105"/>
    </row>
    <row r="130" spans="2:4" x14ac:dyDescent="0.2">
      <c r="B130" s="105"/>
      <c r="C130" s="105"/>
      <c r="D130" s="105"/>
    </row>
    <row r="131" spans="2:4" x14ac:dyDescent="0.2">
      <c r="B131" s="105"/>
      <c r="C131" s="105"/>
      <c r="D131" s="105"/>
    </row>
    <row r="132" spans="2:4" x14ac:dyDescent="0.2">
      <c r="B132" s="105"/>
      <c r="C132" s="105"/>
      <c r="D132" s="105"/>
    </row>
    <row r="133" spans="2:4" x14ac:dyDescent="0.2">
      <c r="B133" s="105"/>
      <c r="C133" s="105"/>
      <c r="D133" s="105"/>
    </row>
    <row r="134" spans="2:4" x14ac:dyDescent="0.2">
      <c r="B134" s="105"/>
      <c r="C134" s="105"/>
      <c r="D134" s="105"/>
    </row>
    <row r="135" spans="2:4" x14ac:dyDescent="0.2">
      <c r="B135" s="105"/>
      <c r="C135" s="105"/>
      <c r="D135" s="105"/>
    </row>
    <row r="136" spans="2:4" x14ac:dyDescent="0.2">
      <c r="B136" s="105"/>
      <c r="C136" s="105"/>
      <c r="D136" s="105"/>
    </row>
    <row r="137" spans="2:4" x14ac:dyDescent="0.2">
      <c r="B137" s="105"/>
      <c r="C137" s="105"/>
      <c r="D137" s="105"/>
    </row>
    <row r="138" spans="2:4" x14ac:dyDescent="0.2">
      <c r="B138" s="105"/>
      <c r="C138" s="105"/>
      <c r="D138" s="105"/>
    </row>
    <row r="139" spans="2:4" x14ac:dyDescent="0.2">
      <c r="B139" s="105"/>
      <c r="C139" s="105"/>
      <c r="D139" s="105"/>
    </row>
    <row r="140" spans="2:4" x14ac:dyDescent="0.2">
      <c r="B140" s="105"/>
      <c r="C140" s="105"/>
      <c r="D140" s="105"/>
    </row>
    <row r="141" spans="2:4" x14ac:dyDescent="0.2">
      <c r="B141" s="105"/>
      <c r="C141" s="105"/>
      <c r="D141" s="105"/>
    </row>
    <row r="142" spans="2:4" x14ac:dyDescent="0.2">
      <c r="B142" s="105"/>
      <c r="C142" s="105"/>
      <c r="D142" s="105"/>
    </row>
    <row r="143" spans="2:4" x14ac:dyDescent="0.2">
      <c r="B143" s="105"/>
      <c r="C143" s="105"/>
      <c r="D143" s="105"/>
    </row>
    <row r="144" spans="2:4" x14ac:dyDescent="0.2">
      <c r="B144" s="105"/>
      <c r="C144" s="105"/>
      <c r="D144" s="105"/>
    </row>
    <row r="145" spans="2:4" x14ac:dyDescent="0.2">
      <c r="B145" s="105"/>
      <c r="C145" s="105"/>
      <c r="D145" s="105"/>
    </row>
    <row r="146" spans="2:4" x14ac:dyDescent="0.2">
      <c r="B146" s="105"/>
      <c r="C146" s="105"/>
      <c r="D146" s="105"/>
    </row>
    <row r="147" spans="2:4" x14ac:dyDescent="0.2">
      <c r="B147" s="105"/>
      <c r="C147" s="105"/>
      <c r="D147" s="105"/>
    </row>
    <row r="148" spans="2:4" x14ac:dyDescent="0.2">
      <c r="B148" s="105"/>
      <c r="C148" s="105"/>
      <c r="D148" s="105"/>
    </row>
    <row r="149" spans="2:4" x14ac:dyDescent="0.2">
      <c r="B149" s="105"/>
      <c r="C149" s="105"/>
      <c r="D149" s="105"/>
    </row>
    <row r="150" spans="2:4" x14ac:dyDescent="0.2">
      <c r="B150" s="105"/>
      <c r="C150" s="105"/>
      <c r="D150" s="105"/>
    </row>
    <row r="151" spans="2:4" x14ac:dyDescent="0.2">
      <c r="B151" s="105"/>
      <c r="C151" s="105"/>
      <c r="D151" s="105"/>
    </row>
    <row r="152" spans="2:4" x14ac:dyDescent="0.2">
      <c r="B152" s="105"/>
      <c r="C152" s="105"/>
      <c r="D152" s="105"/>
    </row>
    <row r="153" spans="2:4" x14ac:dyDescent="0.2">
      <c r="B153" s="105"/>
      <c r="C153" s="105"/>
      <c r="D153" s="105"/>
    </row>
    <row r="154" spans="2:4" x14ac:dyDescent="0.2">
      <c r="B154" s="105"/>
      <c r="C154" s="105"/>
      <c r="D154" s="105"/>
    </row>
    <row r="155" spans="2:4" x14ac:dyDescent="0.2">
      <c r="B155" s="105"/>
      <c r="C155" s="105"/>
      <c r="D155" s="105"/>
    </row>
    <row r="156" spans="2:4" x14ac:dyDescent="0.2">
      <c r="B156" s="105"/>
      <c r="C156" s="105"/>
      <c r="D156" s="105"/>
    </row>
    <row r="157" spans="2:4" x14ac:dyDescent="0.2">
      <c r="B157" s="105"/>
      <c r="C157" s="105"/>
      <c r="D157" s="105"/>
    </row>
    <row r="158" spans="2:4" x14ac:dyDescent="0.2">
      <c r="B158" s="105"/>
      <c r="C158" s="105"/>
      <c r="D158" s="105"/>
    </row>
    <row r="159" spans="2:4" x14ac:dyDescent="0.2">
      <c r="B159" s="105"/>
      <c r="C159" s="105"/>
      <c r="D159" s="105"/>
    </row>
    <row r="160" spans="2:4" x14ac:dyDescent="0.2">
      <c r="B160" s="105"/>
      <c r="C160" s="105"/>
      <c r="D160" s="105"/>
    </row>
    <row r="161" spans="2:4" x14ac:dyDescent="0.2">
      <c r="B161" s="105"/>
      <c r="C161" s="105"/>
      <c r="D161" s="105"/>
    </row>
    <row r="162" spans="2:4" x14ac:dyDescent="0.2">
      <c r="B162" s="105"/>
      <c r="C162" s="105"/>
      <c r="D162" s="105"/>
    </row>
    <row r="163" spans="2:4" x14ac:dyDescent="0.2">
      <c r="B163" s="105"/>
      <c r="C163" s="105"/>
      <c r="D163" s="105"/>
    </row>
    <row r="164" spans="2:4" x14ac:dyDescent="0.2">
      <c r="B164" s="105"/>
      <c r="C164" s="105"/>
      <c r="D164" s="105"/>
    </row>
    <row r="165" spans="2:4" x14ac:dyDescent="0.2">
      <c r="B165" s="105"/>
      <c r="C165" s="105"/>
      <c r="D165" s="105"/>
    </row>
    <row r="166" spans="2:4" x14ac:dyDescent="0.2">
      <c r="B166" s="105"/>
      <c r="C166" s="105"/>
      <c r="D166" s="105"/>
    </row>
    <row r="167" spans="2:4" x14ac:dyDescent="0.2">
      <c r="B167" s="105"/>
      <c r="C167" s="105"/>
      <c r="D167" s="105"/>
    </row>
    <row r="168" spans="2:4" x14ac:dyDescent="0.2">
      <c r="B168" s="105"/>
      <c r="C168" s="105"/>
      <c r="D168" s="105"/>
    </row>
    <row r="169" spans="2:4" x14ac:dyDescent="0.2">
      <c r="B169" s="105"/>
      <c r="C169" s="105"/>
      <c r="D169" s="105"/>
    </row>
    <row r="170" spans="2:4" x14ac:dyDescent="0.2">
      <c r="B170" s="105"/>
      <c r="C170" s="105"/>
      <c r="D170" s="105"/>
    </row>
    <row r="171" spans="2:4" x14ac:dyDescent="0.2">
      <c r="B171" s="105"/>
      <c r="C171" s="105"/>
      <c r="D171" s="105"/>
    </row>
    <row r="172" spans="2:4" x14ac:dyDescent="0.2">
      <c r="B172" s="105"/>
      <c r="C172" s="105"/>
      <c r="D172" s="105"/>
    </row>
    <row r="173" spans="2:4" x14ac:dyDescent="0.2">
      <c r="B173" s="105"/>
      <c r="C173" s="105"/>
      <c r="D173" s="105"/>
    </row>
    <row r="174" spans="2:4" x14ac:dyDescent="0.2">
      <c r="B174" s="105"/>
      <c r="C174" s="105"/>
      <c r="D174" s="105"/>
    </row>
    <row r="175" spans="2:4" x14ac:dyDescent="0.2">
      <c r="B175" s="105"/>
      <c r="C175" s="105"/>
      <c r="D175" s="105"/>
    </row>
    <row r="176" spans="2:4" x14ac:dyDescent="0.2">
      <c r="B176" s="105"/>
      <c r="C176" s="105"/>
      <c r="D176" s="105"/>
    </row>
    <row r="177" spans="2:4" x14ac:dyDescent="0.2">
      <c r="B177" s="105"/>
      <c r="C177" s="105"/>
      <c r="D177" s="105"/>
    </row>
    <row r="178" spans="2:4" x14ac:dyDescent="0.2">
      <c r="B178" s="105"/>
      <c r="C178" s="105"/>
      <c r="D178" s="105"/>
    </row>
    <row r="179" spans="2:4" x14ac:dyDescent="0.2">
      <c r="B179" s="105"/>
      <c r="C179" s="105"/>
      <c r="D179" s="105"/>
    </row>
    <row r="180" spans="2:4" x14ac:dyDescent="0.2">
      <c r="B180" s="105"/>
      <c r="C180" s="105"/>
      <c r="D180" s="105"/>
    </row>
    <row r="181" spans="2:4" x14ac:dyDescent="0.2">
      <c r="B181" s="105"/>
      <c r="C181" s="105"/>
      <c r="D181" s="105"/>
    </row>
    <row r="182" spans="2:4" x14ac:dyDescent="0.2">
      <c r="B182" s="105"/>
      <c r="C182" s="105"/>
      <c r="D182" s="105"/>
    </row>
    <row r="183" spans="2:4" x14ac:dyDescent="0.2">
      <c r="B183" s="105"/>
      <c r="C183" s="105"/>
      <c r="D183" s="105"/>
    </row>
    <row r="184" spans="2:4" x14ac:dyDescent="0.2">
      <c r="B184" s="105"/>
      <c r="C184" s="105"/>
      <c r="D184" s="105"/>
    </row>
    <row r="185" spans="2:4" x14ac:dyDescent="0.2">
      <c r="B185" s="105"/>
      <c r="C185" s="105"/>
      <c r="D185" s="105"/>
    </row>
    <row r="186" spans="2:4" x14ac:dyDescent="0.2">
      <c r="B186" s="105"/>
      <c r="C186" s="105"/>
      <c r="D186" s="105"/>
    </row>
    <row r="187" spans="2:4" x14ac:dyDescent="0.2">
      <c r="B187" s="105"/>
      <c r="C187" s="105"/>
      <c r="D187" s="105"/>
    </row>
    <row r="188" spans="2:4" x14ac:dyDescent="0.2">
      <c r="B188" s="105"/>
      <c r="C188" s="105"/>
      <c r="D188" s="105"/>
    </row>
    <row r="189" spans="2:4" x14ac:dyDescent="0.2">
      <c r="B189" s="105"/>
      <c r="C189" s="105"/>
      <c r="D189" s="105"/>
    </row>
    <row r="190" spans="2:4" x14ac:dyDescent="0.2">
      <c r="B190" s="105"/>
      <c r="C190" s="105"/>
      <c r="D190" s="105"/>
    </row>
    <row r="191" spans="2:4" x14ac:dyDescent="0.2">
      <c r="B191" s="105"/>
      <c r="C191" s="105"/>
      <c r="D191" s="105"/>
    </row>
    <row r="192" spans="2:4" x14ac:dyDescent="0.2">
      <c r="B192" s="105"/>
      <c r="C192" s="105"/>
      <c r="D192" s="105"/>
    </row>
    <row r="193" spans="2:4" x14ac:dyDescent="0.2">
      <c r="B193" s="105"/>
      <c r="C193" s="105"/>
      <c r="D193" s="105"/>
    </row>
    <row r="194" spans="2:4" x14ac:dyDescent="0.2">
      <c r="B194" s="105"/>
      <c r="C194" s="105"/>
      <c r="D194" s="105"/>
    </row>
    <row r="195" spans="2:4" x14ac:dyDescent="0.2">
      <c r="B195" s="105"/>
      <c r="C195" s="105"/>
      <c r="D195" s="105"/>
    </row>
    <row r="196" spans="2:4" x14ac:dyDescent="0.2">
      <c r="B196" s="105"/>
      <c r="C196" s="105"/>
      <c r="D196" s="105"/>
    </row>
    <row r="197" spans="2:4" x14ac:dyDescent="0.2">
      <c r="B197" s="105"/>
      <c r="C197" s="105"/>
      <c r="D197" s="105"/>
    </row>
    <row r="198" spans="2:4" x14ac:dyDescent="0.2">
      <c r="B198" s="105"/>
      <c r="C198" s="105"/>
      <c r="D198" s="105"/>
    </row>
    <row r="199" spans="2:4" x14ac:dyDescent="0.2">
      <c r="B199" s="105"/>
      <c r="C199" s="105"/>
      <c r="D199" s="105"/>
    </row>
    <row r="200" spans="2:4" x14ac:dyDescent="0.2">
      <c r="B200" s="105"/>
      <c r="C200" s="105"/>
      <c r="D200" s="105"/>
    </row>
    <row r="201" spans="2:4" x14ac:dyDescent="0.2">
      <c r="B201" s="105"/>
      <c r="C201" s="105"/>
      <c r="D201" s="105"/>
    </row>
    <row r="202" spans="2:4" x14ac:dyDescent="0.2">
      <c r="B202" s="105"/>
      <c r="C202" s="105"/>
      <c r="D202" s="105"/>
    </row>
    <row r="203" spans="2:4" x14ac:dyDescent="0.2">
      <c r="B203" s="105"/>
      <c r="C203" s="105"/>
      <c r="D203" s="105"/>
    </row>
    <row r="204" spans="2:4" x14ac:dyDescent="0.2">
      <c r="B204" s="105"/>
      <c r="C204" s="105"/>
      <c r="D204" s="105"/>
    </row>
    <row r="205" spans="2:4" x14ac:dyDescent="0.2">
      <c r="B205" s="105"/>
      <c r="C205" s="105"/>
      <c r="D205" s="105"/>
    </row>
    <row r="206" spans="2:4" x14ac:dyDescent="0.2">
      <c r="B206" s="105"/>
      <c r="C206" s="105"/>
      <c r="D206" s="105"/>
    </row>
    <row r="207" spans="2:4" x14ac:dyDescent="0.2">
      <c r="B207" s="105"/>
      <c r="C207" s="105"/>
      <c r="D207" s="105"/>
    </row>
    <row r="208" spans="2:4" x14ac:dyDescent="0.2">
      <c r="B208" s="105"/>
      <c r="C208" s="105"/>
      <c r="D208" s="105"/>
    </row>
    <row r="209" spans="2:4" x14ac:dyDescent="0.2">
      <c r="B209" s="105"/>
      <c r="C209" s="105"/>
      <c r="D209" s="105"/>
    </row>
    <row r="210" spans="2:4" x14ac:dyDescent="0.2">
      <c r="B210" s="105"/>
      <c r="C210" s="105"/>
      <c r="D210" s="105"/>
    </row>
    <row r="211" spans="2:4" x14ac:dyDescent="0.2">
      <c r="B211" s="105"/>
      <c r="C211" s="105"/>
      <c r="D211" s="105"/>
    </row>
    <row r="212" spans="2:4" x14ac:dyDescent="0.2">
      <c r="B212" s="105"/>
      <c r="C212" s="105"/>
      <c r="D212" s="105"/>
    </row>
    <row r="213" spans="2:4" x14ac:dyDescent="0.2">
      <c r="B213" s="105"/>
      <c r="C213" s="105"/>
      <c r="D213" s="105"/>
    </row>
    <row r="214" spans="2:4" x14ac:dyDescent="0.2">
      <c r="B214" s="105"/>
      <c r="C214" s="105"/>
      <c r="D214" s="105"/>
    </row>
    <row r="215" spans="2:4" x14ac:dyDescent="0.2">
      <c r="B215" s="105"/>
      <c r="C215" s="105"/>
      <c r="D215" s="105"/>
    </row>
    <row r="216" spans="2:4" x14ac:dyDescent="0.2">
      <c r="B216" s="105"/>
      <c r="C216" s="105"/>
      <c r="D216" s="105"/>
    </row>
    <row r="217" spans="2:4" x14ac:dyDescent="0.2">
      <c r="B217" s="105"/>
      <c r="C217" s="105"/>
      <c r="D217" s="105"/>
    </row>
    <row r="218" spans="2:4" x14ac:dyDescent="0.2">
      <c r="B218" s="105"/>
      <c r="C218" s="105"/>
      <c r="D218" s="105"/>
    </row>
    <row r="219" spans="2:4" x14ac:dyDescent="0.2">
      <c r="B219" s="105"/>
      <c r="C219" s="105"/>
      <c r="D219" s="105"/>
    </row>
    <row r="220" spans="2:4" x14ac:dyDescent="0.2">
      <c r="B220" s="105"/>
      <c r="C220" s="105"/>
      <c r="D220" s="105"/>
    </row>
    <row r="221" spans="2:4" x14ac:dyDescent="0.2">
      <c r="B221" s="105"/>
      <c r="C221" s="105"/>
      <c r="D221" s="105"/>
    </row>
    <row r="222" spans="2:4" x14ac:dyDescent="0.2">
      <c r="B222" s="105"/>
      <c r="C222" s="105"/>
      <c r="D222" s="105"/>
    </row>
    <row r="223" spans="2:4" x14ac:dyDescent="0.2">
      <c r="B223" s="105"/>
      <c r="C223" s="105"/>
      <c r="D223" s="105"/>
    </row>
    <row r="224" spans="2:4" x14ac:dyDescent="0.2">
      <c r="B224" s="105"/>
      <c r="C224" s="105"/>
      <c r="D224" s="105"/>
    </row>
    <row r="225" spans="2:4" x14ac:dyDescent="0.2">
      <c r="B225" s="105"/>
      <c r="C225" s="105"/>
      <c r="D225" s="105"/>
    </row>
    <row r="226" spans="2:4" x14ac:dyDescent="0.2">
      <c r="B226" s="105"/>
      <c r="C226" s="105"/>
      <c r="D226" s="105"/>
    </row>
    <row r="227" spans="2:4" x14ac:dyDescent="0.2">
      <c r="B227" s="105"/>
      <c r="C227" s="105"/>
      <c r="D227" s="105"/>
    </row>
    <row r="228" spans="2:4" x14ac:dyDescent="0.2">
      <c r="B228" s="105"/>
      <c r="C228" s="105"/>
      <c r="D228" s="105"/>
    </row>
    <row r="229" spans="2:4" x14ac:dyDescent="0.2">
      <c r="B229" s="105"/>
      <c r="C229" s="105"/>
      <c r="D229" s="105"/>
    </row>
    <row r="230" spans="2:4" x14ac:dyDescent="0.2">
      <c r="B230" s="105"/>
      <c r="C230" s="105"/>
      <c r="D230" s="105"/>
    </row>
    <row r="231" spans="2:4" x14ac:dyDescent="0.2">
      <c r="B231" s="105"/>
      <c r="C231" s="105"/>
      <c r="D231" s="105"/>
    </row>
    <row r="232" spans="2:4" x14ac:dyDescent="0.2">
      <c r="B232" s="105"/>
      <c r="C232" s="105"/>
      <c r="D232" s="105"/>
    </row>
    <row r="233" spans="2:4" x14ac:dyDescent="0.2">
      <c r="B233" s="105"/>
      <c r="C233" s="105"/>
      <c r="D233" s="105"/>
    </row>
    <row r="234" spans="2:4" x14ac:dyDescent="0.2">
      <c r="B234" s="105"/>
      <c r="C234" s="105"/>
      <c r="D234" s="105"/>
    </row>
    <row r="235" spans="2:4" x14ac:dyDescent="0.2">
      <c r="B235" s="105"/>
      <c r="C235" s="105"/>
      <c r="D235" s="105"/>
    </row>
    <row r="236" spans="2:4" x14ac:dyDescent="0.2">
      <c r="B236" s="105"/>
      <c r="C236" s="105"/>
      <c r="D236" s="105"/>
    </row>
    <row r="237" spans="2:4" x14ac:dyDescent="0.2">
      <c r="B237" s="105"/>
      <c r="C237" s="105"/>
      <c r="D237" s="105"/>
    </row>
    <row r="238" spans="2:4" x14ac:dyDescent="0.2">
      <c r="B238" s="105"/>
      <c r="C238" s="105"/>
      <c r="D238" s="105"/>
    </row>
    <row r="239" spans="2:4" x14ac:dyDescent="0.2">
      <c r="B239" s="105"/>
      <c r="C239" s="105"/>
      <c r="D239" s="105"/>
    </row>
    <row r="240" spans="2:4" x14ac:dyDescent="0.2">
      <c r="B240" s="105"/>
      <c r="C240" s="105"/>
      <c r="D240" s="105"/>
    </row>
    <row r="241" spans="2:4" x14ac:dyDescent="0.2">
      <c r="B241" s="105"/>
      <c r="C241" s="105"/>
      <c r="D241" s="105"/>
    </row>
    <row r="242" spans="2:4" x14ac:dyDescent="0.2">
      <c r="B242" s="105"/>
      <c r="C242" s="105"/>
      <c r="D242" s="105"/>
    </row>
    <row r="243" spans="2:4" x14ac:dyDescent="0.2">
      <c r="B243" s="105"/>
      <c r="C243" s="105"/>
      <c r="D243" s="105"/>
    </row>
    <row r="244" spans="2:4" x14ac:dyDescent="0.2">
      <c r="B244" s="105"/>
      <c r="C244" s="105"/>
      <c r="D244" s="105"/>
    </row>
    <row r="245" spans="2:4" x14ac:dyDescent="0.2">
      <c r="B245" s="105"/>
      <c r="C245" s="105"/>
      <c r="D245" s="105"/>
    </row>
    <row r="246" spans="2:4" x14ac:dyDescent="0.2">
      <c r="B246" s="105"/>
      <c r="C246" s="105"/>
      <c r="D246" s="105"/>
    </row>
    <row r="247" spans="2:4" x14ac:dyDescent="0.2">
      <c r="B247" s="105"/>
      <c r="C247" s="105"/>
      <c r="D247" s="105"/>
    </row>
    <row r="248" spans="2:4" x14ac:dyDescent="0.2">
      <c r="B248" s="105"/>
      <c r="C248" s="105"/>
      <c r="D248" s="105"/>
    </row>
    <row r="249" spans="2:4" x14ac:dyDescent="0.2">
      <c r="B249" s="105"/>
      <c r="C249" s="105"/>
      <c r="D249" s="105"/>
    </row>
    <row r="250" spans="2:4" x14ac:dyDescent="0.2">
      <c r="B250" s="105"/>
      <c r="C250" s="105"/>
      <c r="D250" s="105"/>
    </row>
    <row r="251" spans="2:4" x14ac:dyDescent="0.2">
      <c r="B251" s="105"/>
      <c r="C251" s="105"/>
      <c r="D251" s="105"/>
    </row>
    <row r="252" spans="2:4" x14ac:dyDescent="0.2">
      <c r="B252" s="105"/>
      <c r="C252" s="105"/>
      <c r="D252" s="105"/>
    </row>
    <row r="253" spans="2:4" x14ac:dyDescent="0.2">
      <c r="B253" s="105"/>
      <c r="C253" s="105"/>
      <c r="D253" s="105"/>
    </row>
    <row r="254" spans="2:4" x14ac:dyDescent="0.2">
      <c r="B254" s="105"/>
      <c r="C254" s="105"/>
      <c r="D254" s="105"/>
    </row>
    <row r="255" spans="2:4" x14ac:dyDescent="0.2">
      <c r="B255" s="105"/>
      <c r="C255" s="105"/>
      <c r="D255" s="105"/>
    </row>
    <row r="256" spans="2:4" x14ac:dyDescent="0.2">
      <c r="B256" s="105"/>
      <c r="C256" s="105"/>
      <c r="D256" s="105"/>
    </row>
    <row r="257" spans="2:4" x14ac:dyDescent="0.2">
      <c r="B257" s="105"/>
      <c r="C257" s="105"/>
      <c r="D257" s="105"/>
    </row>
    <row r="258" spans="2:4" x14ac:dyDescent="0.2">
      <c r="B258" s="105"/>
      <c r="C258" s="105"/>
      <c r="D258" s="105"/>
    </row>
    <row r="259" spans="2:4" x14ac:dyDescent="0.2">
      <c r="B259" s="105"/>
      <c r="C259" s="105"/>
      <c r="D259" s="105"/>
    </row>
    <row r="260" spans="2:4" x14ac:dyDescent="0.2">
      <c r="B260" s="105"/>
      <c r="C260" s="105"/>
      <c r="D260" s="105"/>
    </row>
    <row r="261" spans="2:4" x14ac:dyDescent="0.2">
      <c r="B261" s="105"/>
      <c r="C261" s="105"/>
      <c r="D261" s="105"/>
    </row>
    <row r="262" spans="2:4" x14ac:dyDescent="0.2">
      <c r="B262" s="105"/>
      <c r="C262" s="105"/>
      <c r="D262" s="105"/>
    </row>
    <row r="263" spans="2:4" x14ac:dyDescent="0.2">
      <c r="B263" s="105"/>
      <c r="C263" s="105"/>
      <c r="D263" s="105"/>
    </row>
    <row r="264" spans="2:4" x14ac:dyDescent="0.2">
      <c r="B264" s="105"/>
      <c r="C264" s="105"/>
      <c r="D264" s="105"/>
    </row>
    <row r="265" spans="2:4" x14ac:dyDescent="0.2">
      <c r="B265" s="105"/>
      <c r="C265" s="105"/>
      <c r="D265" s="105"/>
    </row>
    <row r="266" spans="2:4" x14ac:dyDescent="0.2">
      <c r="B266" s="105"/>
      <c r="C266" s="105"/>
      <c r="D266" s="105"/>
    </row>
    <row r="267" spans="2:4" x14ac:dyDescent="0.2">
      <c r="B267" s="105"/>
      <c r="C267" s="105"/>
      <c r="D267" s="105"/>
    </row>
    <row r="268" spans="2:4" x14ac:dyDescent="0.2">
      <c r="B268" s="105"/>
      <c r="C268" s="105"/>
      <c r="D268" s="105"/>
    </row>
    <row r="269" spans="2:4" x14ac:dyDescent="0.2">
      <c r="B269" s="105"/>
      <c r="C269" s="105"/>
      <c r="D269" s="105"/>
    </row>
    <row r="270" spans="2:4" x14ac:dyDescent="0.2">
      <c r="B270" s="105"/>
      <c r="C270" s="105"/>
      <c r="D270" s="105"/>
    </row>
    <row r="271" spans="2:4" x14ac:dyDescent="0.2">
      <c r="B271" s="105"/>
      <c r="C271" s="105"/>
      <c r="D271" s="105"/>
    </row>
    <row r="272" spans="2:4" x14ac:dyDescent="0.2">
      <c r="B272" s="105"/>
      <c r="C272" s="105"/>
      <c r="D272" s="105"/>
    </row>
    <row r="273" spans="2:4" x14ac:dyDescent="0.2">
      <c r="B273" s="105"/>
      <c r="C273" s="105"/>
      <c r="D273" s="105"/>
    </row>
    <row r="274" spans="2:4" x14ac:dyDescent="0.2">
      <c r="B274" s="105"/>
      <c r="C274" s="105"/>
      <c r="D274" s="105"/>
    </row>
    <row r="275" spans="2:4" x14ac:dyDescent="0.2">
      <c r="B275" s="105"/>
      <c r="C275" s="105"/>
      <c r="D275" s="105"/>
    </row>
    <row r="276" spans="2:4" x14ac:dyDescent="0.2">
      <c r="B276" s="105"/>
      <c r="C276" s="105"/>
      <c r="D276" s="105"/>
    </row>
    <row r="277" spans="2:4" x14ac:dyDescent="0.2">
      <c r="B277" s="105"/>
      <c r="C277" s="105"/>
      <c r="D277" s="105"/>
    </row>
    <row r="278" spans="2:4" x14ac:dyDescent="0.2">
      <c r="B278" s="105"/>
      <c r="C278" s="105"/>
      <c r="D278" s="105"/>
    </row>
    <row r="279" spans="2:4" x14ac:dyDescent="0.2">
      <c r="B279" s="105"/>
      <c r="C279" s="105"/>
      <c r="D279" s="105"/>
    </row>
    <row r="280" spans="2:4" x14ac:dyDescent="0.2">
      <c r="B280" s="105"/>
      <c r="C280" s="105"/>
      <c r="D280" s="105"/>
    </row>
    <row r="281" spans="2:4" x14ac:dyDescent="0.2">
      <c r="B281" s="105"/>
      <c r="C281" s="105"/>
      <c r="D281" s="105"/>
    </row>
    <row r="282" spans="2:4" x14ac:dyDescent="0.2">
      <c r="B282" s="105"/>
      <c r="C282" s="105"/>
      <c r="D282" s="105"/>
    </row>
    <row r="283" spans="2:4" x14ac:dyDescent="0.2">
      <c r="B283" s="105"/>
      <c r="C283" s="105"/>
      <c r="D283" s="105"/>
    </row>
    <row r="284" spans="2:4" x14ac:dyDescent="0.2">
      <c r="B284" s="105"/>
      <c r="C284" s="105"/>
      <c r="D284" s="105"/>
    </row>
    <row r="285" spans="2:4" x14ac:dyDescent="0.2">
      <c r="B285" s="105"/>
      <c r="C285" s="105"/>
      <c r="D285" s="105"/>
    </row>
    <row r="286" spans="2:4" x14ac:dyDescent="0.2">
      <c r="B286" s="105"/>
      <c r="C286" s="105"/>
      <c r="D286" s="105"/>
    </row>
    <row r="287" spans="2:4" x14ac:dyDescent="0.2">
      <c r="B287" s="105"/>
      <c r="C287" s="105"/>
      <c r="D287" s="105"/>
    </row>
    <row r="288" spans="2:4" x14ac:dyDescent="0.2">
      <c r="B288" s="105"/>
      <c r="C288" s="105"/>
      <c r="D288" s="105"/>
    </row>
    <row r="289" spans="2:4" x14ac:dyDescent="0.2">
      <c r="B289" s="105"/>
      <c r="C289" s="105"/>
      <c r="D289" s="105"/>
    </row>
    <row r="290" spans="2:4" x14ac:dyDescent="0.2">
      <c r="B290" s="105"/>
      <c r="C290" s="105"/>
      <c r="D290" s="105"/>
    </row>
    <row r="291" spans="2:4" x14ac:dyDescent="0.2">
      <c r="B291" s="105"/>
      <c r="C291" s="105"/>
      <c r="D291" s="105"/>
    </row>
    <row r="292" spans="2:4" x14ac:dyDescent="0.2">
      <c r="B292" s="105"/>
      <c r="C292" s="105"/>
      <c r="D292" s="105"/>
    </row>
    <row r="293" spans="2:4" x14ac:dyDescent="0.2">
      <c r="B293" s="105"/>
      <c r="C293" s="105"/>
      <c r="D293" s="105"/>
    </row>
    <row r="294" spans="2:4" x14ac:dyDescent="0.2">
      <c r="B294" s="105"/>
      <c r="C294" s="105"/>
      <c r="D294" s="105"/>
    </row>
    <row r="295" spans="2:4" x14ac:dyDescent="0.2">
      <c r="B295" s="105"/>
      <c r="C295" s="105"/>
      <c r="D295" s="105"/>
    </row>
    <row r="296" spans="2:4" x14ac:dyDescent="0.2">
      <c r="B296" s="105"/>
      <c r="C296" s="105"/>
      <c r="D296" s="105"/>
    </row>
    <row r="297" spans="2:4" x14ac:dyDescent="0.2">
      <c r="B297" s="105"/>
      <c r="C297" s="105"/>
      <c r="D297" s="105"/>
    </row>
    <row r="298" spans="2:4" x14ac:dyDescent="0.2">
      <c r="B298" s="105"/>
      <c r="C298" s="105"/>
      <c r="D298" s="105"/>
    </row>
    <row r="299" spans="2:4" x14ac:dyDescent="0.2">
      <c r="B299" s="105"/>
      <c r="C299" s="105"/>
      <c r="D299" s="105"/>
    </row>
    <row r="300" spans="2:4" x14ac:dyDescent="0.2">
      <c r="B300" s="105"/>
      <c r="C300" s="105"/>
      <c r="D300" s="105"/>
    </row>
    <row r="301" spans="2:4" x14ac:dyDescent="0.2">
      <c r="B301" s="105"/>
      <c r="C301" s="105"/>
      <c r="D301" s="105"/>
    </row>
    <row r="302" spans="2:4" x14ac:dyDescent="0.2">
      <c r="B302" s="105"/>
      <c r="C302" s="105"/>
      <c r="D302" s="105"/>
    </row>
    <row r="303" spans="2:4" x14ac:dyDescent="0.2">
      <c r="B303" s="105"/>
      <c r="C303" s="105"/>
      <c r="D303" s="105"/>
    </row>
    <row r="304" spans="2:4" x14ac:dyDescent="0.2">
      <c r="B304" s="105"/>
      <c r="C304" s="105"/>
      <c r="D304" s="105"/>
    </row>
    <row r="305" spans="2:4" x14ac:dyDescent="0.2">
      <c r="B305" s="105"/>
      <c r="C305" s="105"/>
      <c r="D305" s="105"/>
    </row>
    <row r="306" spans="2:4" x14ac:dyDescent="0.2">
      <c r="B306" s="105"/>
      <c r="C306" s="105"/>
      <c r="D306" s="105"/>
    </row>
    <row r="307" spans="2:4" x14ac:dyDescent="0.2">
      <c r="B307" s="105"/>
      <c r="C307" s="105"/>
      <c r="D307" s="105"/>
    </row>
    <row r="308" spans="2:4" x14ac:dyDescent="0.2">
      <c r="B308" s="105"/>
      <c r="C308" s="105"/>
      <c r="D308" s="105"/>
    </row>
    <row r="309" spans="2:4" x14ac:dyDescent="0.2">
      <c r="B309" s="105"/>
      <c r="C309" s="105"/>
      <c r="D309" s="105"/>
    </row>
    <row r="310" spans="2:4" x14ac:dyDescent="0.2">
      <c r="B310" s="105"/>
      <c r="C310" s="105"/>
      <c r="D310" s="105"/>
    </row>
    <row r="311" spans="2:4" x14ac:dyDescent="0.2">
      <c r="B311" s="105"/>
      <c r="C311" s="105"/>
      <c r="D311" s="105"/>
    </row>
    <row r="312" spans="2:4" x14ac:dyDescent="0.2">
      <c r="B312" s="105"/>
      <c r="C312" s="105"/>
      <c r="D312" s="105"/>
    </row>
    <row r="313" spans="2:4" x14ac:dyDescent="0.2">
      <c r="B313" s="105"/>
      <c r="C313" s="105"/>
      <c r="D313" s="105"/>
    </row>
    <row r="314" spans="2:4" x14ac:dyDescent="0.2">
      <c r="B314" s="105"/>
      <c r="C314" s="105"/>
      <c r="D314" s="105"/>
    </row>
    <row r="315" spans="2:4" x14ac:dyDescent="0.2">
      <c r="B315" s="105"/>
      <c r="C315" s="105"/>
      <c r="D315" s="105"/>
    </row>
    <row r="316" spans="2:4" x14ac:dyDescent="0.2">
      <c r="B316" s="105"/>
      <c r="C316" s="105"/>
      <c r="D316" s="105"/>
    </row>
    <row r="317" spans="2:4" x14ac:dyDescent="0.2">
      <c r="B317" s="105"/>
      <c r="C317" s="105"/>
      <c r="D317" s="105"/>
    </row>
    <row r="318" spans="2:4" x14ac:dyDescent="0.2">
      <c r="B318" s="105"/>
      <c r="C318" s="105"/>
      <c r="D318" s="105"/>
    </row>
    <row r="319" spans="2:4" x14ac:dyDescent="0.2">
      <c r="B319" s="105"/>
      <c r="C319" s="105"/>
      <c r="D319" s="105"/>
    </row>
    <row r="320" spans="2:4" x14ac:dyDescent="0.2">
      <c r="B320" s="105"/>
      <c r="C320" s="105"/>
      <c r="D320" s="105"/>
    </row>
    <row r="321" spans="2:4" x14ac:dyDescent="0.2">
      <c r="B321" s="105"/>
      <c r="C321" s="105"/>
      <c r="D321" s="105"/>
    </row>
    <row r="322" spans="2:4" x14ac:dyDescent="0.2">
      <c r="B322" s="105"/>
      <c r="C322" s="105"/>
      <c r="D322" s="105"/>
    </row>
    <row r="323" spans="2:4" x14ac:dyDescent="0.2">
      <c r="B323" s="105"/>
      <c r="C323" s="105"/>
      <c r="D323" s="105"/>
    </row>
    <row r="324" spans="2:4" x14ac:dyDescent="0.2">
      <c r="B324" s="105"/>
      <c r="C324" s="105"/>
      <c r="D324" s="105"/>
    </row>
    <row r="325" spans="2:4" x14ac:dyDescent="0.2">
      <c r="B325" s="105"/>
      <c r="C325" s="105"/>
      <c r="D325" s="105"/>
    </row>
    <row r="326" spans="2:4" x14ac:dyDescent="0.2">
      <c r="B326" s="105"/>
      <c r="C326" s="105"/>
      <c r="D326" s="105"/>
    </row>
    <row r="327" spans="2:4" x14ac:dyDescent="0.2">
      <c r="B327" s="105"/>
      <c r="C327" s="105"/>
      <c r="D327" s="105"/>
    </row>
    <row r="328" spans="2:4" x14ac:dyDescent="0.2">
      <c r="B328" s="105"/>
      <c r="C328" s="105"/>
      <c r="D328" s="105"/>
    </row>
    <row r="329" spans="2:4" x14ac:dyDescent="0.2">
      <c r="B329" s="105"/>
      <c r="C329" s="105"/>
      <c r="D329" s="105"/>
    </row>
    <row r="330" spans="2:4" x14ac:dyDescent="0.2">
      <c r="B330" s="105"/>
      <c r="C330" s="105"/>
      <c r="D330" s="105"/>
    </row>
    <row r="331" spans="2:4" x14ac:dyDescent="0.2">
      <c r="B331" s="105"/>
      <c r="C331" s="105"/>
      <c r="D331" s="105"/>
    </row>
    <row r="332" spans="2:4" x14ac:dyDescent="0.2">
      <c r="B332" s="105"/>
      <c r="C332" s="105"/>
      <c r="D332" s="105"/>
    </row>
    <row r="333" spans="2:4" x14ac:dyDescent="0.2">
      <c r="B333" s="105"/>
      <c r="C333" s="105"/>
      <c r="D333" s="105"/>
    </row>
    <row r="334" spans="2:4" x14ac:dyDescent="0.2">
      <c r="B334" s="105"/>
      <c r="C334" s="105"/>
      <c r="D334" s="105"/>
    </row>
    <row r="335" spans="2:4" x14ac:dyDescent="0.2">
      <c r="B335" s="105"/>
      <c r="C335" s="105"/>
      <c r="D335" s="105"/>
    </row>
    <row r="336" spans="2:4" x14ac:dyDescent="0.2">
      <c r="B336" s="105"/>
      <c r="C336" s="105"/>
      <c r="D336" s="105"/>
    </row>
    <row r="337" spans="2:4" x14ac:dyDescent="0.2">
      <c r="B337" s="105"/>
      <c r="C337" s="105"/>
      <c r="D337" s="105"/>
    </row>
    <row r="338" spans="2:4" x14ac:dyDescent="0.2">
      <c r="B338" s="105"/>
      <c r="C338" s="105"/>
      <c r="D338" s="105"/>
    </row>
    <row r="339" spans="2:4" x14ac:dyDescent="0.2">
      <c r="B339" s="105"/>
      <c r="C339" s="105"/>
      <c r="D339" s="105"/>
    </row>
    <row r="340" spans="2:4" x14ac:dyDescent="0.2">
      <c r="B340" s="105"/>
      <c r="C340" s="105"/>
      <c r="D340" s="105"/>
    </row>
    <row r="341" spans="2:4" x14ac:dyDescent="0.2">
      <c r="B341" s="105"/>
      <c r="C341" s="105"/>
      <c r="D341" s="105"/>
    </row>
    <row r="342" spans="2:4" x14ac:dyDescent="0.2">
      <c r="B342" s="105"/>
      <c r="C342" s="105"/>
      <c r="D342" s="105"/>
    </row>
    <row r="343" spans="2:4" x14ac:dyDescent="0.2">
      <c r="B343" s="105"/>
      <c r="C343" s="105"/>
      <c r="D343" s="105"/>
    </row>
    <row r="344" spans="2:4" x14ac:dyDescent="0.2">
      <c r="B344" s="105"/>
      <c r="C344" s="105"/>
      <c r="D344" s="105"/>
    </row>
    <row r="345" spans="2:4" x14ac:dyDescent="0.2">
      <c r="B345" s="105"/>
      <c r="C345" s="105"/>
      <c r="D345" s="105"/>
    </row>
    <row r="346" spans="2:4" x14ac:dyDescent="0.2">
      <c r="B346" s="105"/>
      <c r="C346" s="105"/>
      <c r="D346" s="105"/>
    </row>
    <row r="347" spans="2:4" x14ac:dyDescent="0.2">
      <c r="B347" s="105"/>
      <c r="C347" s="105"/>
      <c r="D347" s="105"/>
    </row>
    <row r="348" spans="2:4" x14ac:dyDescent="0.2">
      <c r="B348" s="105"/>
      <c r="C348" s="105"/>
      <c r="D348" s="105"/>
    </row>
    <row r="349" spans="2:4" x14ac:dyDescent="0.2">
      <c r="B349" s="105"/>
      <c r="C349" s="105"/>
      <c r="D349" s="105"/>
    </row>
    <row r="350" spans="2:4" x14ac:dyDescent="0.2">
      <c r="B350" s="105"/>
      <c r="C350" s="105"/>
      <c r="D350" s="105"/>
    </row>
    <row r="351" spans="2:4" x14ac:dyDescent="0.2">
      <c r="B351" s="105"/>
      <c r="C351" s="105"/>
      <c r="D351" s="105"/>
    </row>
    <row r="352" spans="2:4" x14ac:dyDescent="0.2">
      <c r="B352" s="105"/>
      <c r="C352" s="105"/>
      <c r="D352" s="105"/>
    </row>
    <row r="353" spans="2:4" x14ac:dyDescent="0.2">
      <c r="B353" s="105"/>
      <c r="C353" s="105"/>
      <c r="D353" s="105"/>
    </row>
    <row r="354" spans="2:4" x14ac:dyDescent="0.2">
      <c r="B354" s="105"/>
      <c r="C354" s="105"/>
      <c r="D354" s="105"/>
    </row>
    <row r="355" spans="2:4" x14ac:dyDescent="0.2">
      <c r="B355" s="105"/>
      <c r="C355" s="105"/>
      <c r="D355" s="105"/>
    </row>
    <row r="356" spans="2:4" x14ac:dyDescent="0.2">
      <c r="B356" s="105"/>
      <c r="C356" s="105"/>
      <c r="D356" s="105"/>
    </row>
    <row r="357" spans="2:4" x14ac:dyDescent="0.2">
      <c r="B357" s="105"/>
      <c r="C357" s="105"/>
      <c r="D357" s="105"/>
    </row>
    <row r="358" spans="2:4" x14ac:dyDescent="0.2">
      <c r="B358" s="105"/>
      <c r="C358" s="105"/>
      <c r="D358" s="105"/>
    </row>
    <row r="359" spans="2:4" x14ac:dyDescent="0.2">
      <c r="B359" s="105"/>
      <c r="C359" s="105"/>
      <c r="D359" s="105"/>
    </row>
    <row r="360" spans="2:4" x14ac:dyDescent="0.2">
      <c r="B360" s="105"/>
      <c r="C360" s="105"/>
      <c r="D360" s="105"/>
    </row>
    <row r="361" spans="2:4" x14ac:dyDescent="0.2">
      <c r="B361" s="105"/>
      <c r="C361" s="105"/>
      <c r="D361" s="105"/>
    </row>
    <row r="362" spans="2:4" x14ac:dyDescent="0.2">
      <c r="B362" s="105"/>
      <c r="C362" s="105"/>
      <c r="D362" s="105"/>
    </row>
    <row r="363" spans="2:4" x14ac:dyDescent="0.2">
      <c r="B363" s="105"/>
      <c r="C363" s="105"/>
      <c r="D363" s="105"/>
    </row>
    <row r="364" spans="2:4" x14ac:dyDescent="0.2">
      <c r="B364" s="105"/>
      <c r="C364" s="105"/>
      <c r="D364" s="105"/>
    </row>
    <row r="365" spans="2:4" x14ac:dyDescent="0.2">
      <c r="B365" s="105"/>
      <c r="C365" s="105"/>
      <c r="D365" s="105"/>
    </row>
    <row r="366" spans="2:4" x14ac:dyDescent="0.2">
      <c r="B366" s="105"/>
      <c r="C366" s="105"/>
      <c r="D366" s="105"/>
    </row>
    <row r="367" spans="2:4" x14ac:dyDescent="0.2">
      <c r="B367" s="105"/>
      <c r="C367" s="105"/>
      <c r="D367" s="105"/>
    </row>
    <row r="368" spans="2:4" x14ac:dyDescent="0.2">
      <c r="B368" s="105"/>
      <c r="C368" s="105"/>
      <c r="D368" s="105"/>
    </row>
    <row r="369" spans="2:4" x14ac:dyDescent="0.2">
      <c r="B369" s="105"/>
      <c r="C369" s="105"/>
      <c r="D369" s="105"/>
    </row>
    <row r="370" spans="2:4" x14ac:dyDescent="0.2">
      <c r="B370" s="105"/>
      <c r="C370" s="105"/>
      <c r="D370" s="105"/>
    </row>
    <row r="371" spans="2:4" x14ac:dyDescent="0.2">
      <c r="B371" s="105"/>
      <c r="C371" s="105"/>
      <c r="D371" s="105"/>
    </row>
    <row r="372" spans="2:4" x14ac:dyDescent="0.2">
      <c r="B372" s="105"/>
      <c r="C372" s="105"/>
      <c r="D372" s="105"/>
    </row>
    <row r="373" spans="2:4" x14ac:dyDescent="0.2">
      <c r="B373" s="105"/>
      <c r="C373" s="105"/>
      <c r="D373" s="105"/>
    </row>
    <row r="374" spans="2:4" x14ac:dyDescent="0.2">
      <c r="B374" s="105"/>
      <c r="C374" s="105"/>
      <c r="D374" s="105"/>
    </row>
    <row r="375" spans="2:4" x14ac:dyDescent="0.2">
      <c r="B375" s="105"/>
      <c r="C375" s="105"/>
      <c r="D375" s="105"/>
    </row>
    <row r="376" spans="2:4" x14ac:dyDescent="0.2">
      <c r="B376" s="105"/>
      <c r="C376" s="105"/>
      <c r="D376" s="105"/>
    </row>
    <row r="377" spans="2:4" x14ac:dyDescent="0.2">
      <c r="B377" s="105"/>
      <c r="C377" s="105"/>
      <c r="D377" s="105"/>
    </row>
    <row r="378" spans="2:4" x14ac:dyDescent="0.2">
      <c r="B378" s="105"/>
      <c r="C378" s="105"/>
      <c r="D378" s="105"/>
    </row>
    <row r="379" spans="2:4" x14ac:dyDescent="0.2">
      <c r="B379" s="105"/>
      <c r="C379" s="105"/>
      <c r="D379" s="105"/>
    </row>
    <row r="380" spans="2:4" x14ac:dyDescent="0.2">
      <c r="B380" s="105"/>
      <c r="C380" s="105"/>
      <c r="D380" s="105"/>
    </row>
    <row r="381" spans="2:4" x14ac:dyDescent="0.2">
      <c r="B381" s="105"/>
      <c r="C381" s="105"/>
      <c r="D381" s="105"/>
    </row>
    <row r="382" spans="2:4" x14ac:dyDescent="0.2">
      <c r="B382" s="105"/>
      <c r="C382" s="105"/>
      <c r="D382" s="105"/>
    </row>
    <row r="383" spans="2:4" x14ac:dyDescent="0.2">
      <c r="B383" s="105"/>
      <c r="C383" s="105"/>
      <c r="D383" s="105"/>
    </row>
    <row r="384" spans="2:4" x14ac:dyDescent="0.2">
      <c r="B384" s="105"/>
      <c r="C384" s="105"/>
      <c r="D384" s="105"/>
    </row>
    <row r="385" spans="2:4" x14ac:dyDescent="0.2">
      <c r="B385" s="105"/>
      <c r="C385" s="105"/>
      <c r="D385" s="105"/>
    </row>
    <row r="386" spans="2:4" x14ac:dyDescent="0.2">
      <c r="B386" s="105"/>
      <c r="C386" s="105"/>
      <c r="D386" s="105"/>
    </row>
    <row r="387" spans="2:4" x14ac:dyDescent="0.2">
      <c r="B387" s="105"/>
      <c r="C387" s="105"/>
      <c r="D387" s="105"/>
    </row>
    <row r="388" spans="2:4" x14ac:dyDescent="0.2">
      <c r="B388" s="105"/>
      <c r="C388" s="105"/>
      <c r="D388" s="105"/>
    </row>
    <row r="389" spans="2:4" x14ac:dyDescent="0.2">
      <c r="B389" s="105"/>
      <c r="C389" s="105"/>
      <c r="D389" s="105"/>
    </row>
    <row r="390" spans="2:4" x14ac:dyDescent="0.2">
      <c r="B390" s="105"/>
      <c r="C390" s="105"/>
      <c r="D390" s="105"/>
    </row>
    <row r="391" spans="2:4" x14ac:dyDescent="0.2">
      <c r="B391" s="105"/>
      <c r="C391" s="105"/>
      <c r="D391" s="105"/>
    </row>
    <row r="392" spans="2:4" x14ac:dyDescent="0.2">
      <c r="B392" s="105"/>
      <c r="C392" s="105"/>
      <c r="D392" s="105"/>
    </row>
    <row r="393" spans="2:4" x14ac:dyDescent="0.2">
      <c r="B393" s="105"/>
      <c r="C393" s="105"/>
      <c r="D393" s="105"/>
    </row>
    <row r="394" spans="2:4" x14ac:dyDescent="0.2">
      <c r="B394" s="105"/>
      <c r="C394" s="105"/>
      <c r="D394" s="105"/>
    </row>
    <row r="395" spans="2:4" x14ac:dyDescent="0.2">
      <c r="B395" s="105"/>
      <c r="C395" s="105"/>
      <c r="D395" s="105"/>
    </row>
    <row r="396" spans="2:4" x14ac:dyDescent="0.2">
      <c r="B396" s="105"/>
      <c r="C396" s="105"/>
      <c r="D396" s="105"/>
    </row>
  </sheetData>
  <mergeCells count="60">
    <mergeCell ref="A57:G57"/>
    <mergeCell ref="B46:E46"/>
    <mergeCell ref="B47:E47"/>
    <mergeCell ref="B48:E48"/>
    <mergeCell ref="B49:E49"/>
    <mergeCell ref="B50:E50"/>
    <mergeCell ref="B51:E51"/>
    <mergeCell ref="B52:E52"/>
    <mergeCell ref="B53:E53"/>
    <mergeCell ref="B54:E54"/>
    <mergeCell ref="B55:E55"/>
    <mergeCell ref="B56:E56"/>
    <mergeCell ref="B45:E45"/>
    <mergeCell ref="B34:E34"/>
    <mergeCell ref="B35:E35"/>
    <mergeCell ref="B36:E36"/>
    <mergeCell ref="B37:E37"/>
    <mergeCell ref="B38:E38"/>
    <mergeCell ref="B39:E39"/>
    <mergeCell ref="B40:E40"/>
    <mergeCell ref="B41:E41"/>
    <mergeCell ref="B42:E42"/>
    <mergeCell ref="B43:E43"/>
    <mergeCell ref="B44:E44"/>
    <mergeCell ref="B33:E33"/>
    <mergeCell ref="B22:E22"/>
    <mergeCell ref="B23:E23"/>
    <mergeCell ref="B24:E24"/>
    <mergeCell ref="B25:E25"/>
    <mergeCell ref="B26:E26"/>
    <mergeCell ref="B27:E27"/>
    <mergeCell ref="B28:E28"/>
    <mergeCell ref="B29:E29"/>
    <mergeCell ref="B30:E30"/>
    <mergeCell ref="B31:E31"/>
    <mergeCell ref="B32:E32"/>
    <mergeCell ref="B21:E21"/>
    <mergeCell ref="A10:G10"/>
    <mergeCell ref="B11:E11"/>
    <mergeCell ref="B12:E12"/>
    <mergeCell ref="B13:E13"/>
    <mergeCell ref="B14:E14"/>
    <mergeCell ref="B15:E15"/>
    <mergeCell ref="B16:E16"/>
    <mergeCell ref="B17:E17"/>
    <mergeCell ref="B18:E18"/>
    <mergeCell ref="B19:E19"/>
    <mergeCell ref="B20:E20"/>
    <mergeCell ref="B9:E9"/>
    <mergeCell ref="A1:C1"/>
    <mergeCell ref="D1:G1"/>
    <mergeCell ref="A2:C2"/>
    <mergeCell ref="D2:G2"/>
    <mergeCell ref="A3:C3"/>
    <mergeCell ref="D3:G3"/>
    <mergeCell ref="A4:G4"/>
    <mergeCell ref="A5:B5"/>
    <mergeCell ref="A6:B6"/>
    <mergeCell ref="A7:G7"/>
    <mergeCell ref="B8:E8"/>
  </mergeCells>
  <printOptions horizontalCentered="1"/>
  <pageMargins left="0.35" right="0.35" top="0.35" bottom="0.35"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3BC0-C724-4C26-BF8E-BEABBB15CC99}">
  <sheetPr transitionEntry="1">
    <tabColor rgb="FF00B0F0"/>
    <pageSetUpPr fitToPage="1"/>
  </sheetPr>
  <dimension ref="A1:L58"/>
  <sheetViews>
    <sheetView showZeros="0" topLeftCell="A38" zoomScale="110" zoomScaleNormal="110" zoomScaleSheetLayoutView="100" workbookViewId="0">
      <selection activeCell="A27" sqref="A27:C27"/>
    </sheetView>
  </sheetViews>
  <sheetFormatPr defaultColWidth="8.7109375" defaultRowHeight="12.75" x14ac:dyDescent="0.2"/>
  <cols>
    <col min="1" max="1" width="8.28515625" style="381" customWidth="1"/>
    <col min="2" max="2" width="27.85546875" style="381" customWidth="1"/>
    <col min="3" max="3" width="12.42578125" style="381" customWidth="1"/>
    <col min="4" max="4" width="13.5703125" style="381" customWidth="1"/>
    <col min="5" max="5" width="13.28515625" style="381" customWidth="1"/>
    <col min="6" max="6" width="13.5703125" style="381" customWidth="1"/>
    <col min="7" max="7" width="12.5703125" style="381" customWidth="1"/>
    <col min="8" max="16384" width="8.7109375" style="381"/>
  </cols>
  <sheetData>
    <row r="1" spans="1:12" ht="15.75" x14ac:dyDescent="0.25">
      <c r="A1" s="907" t="s">
        <v>1</v>
      </c>
      <c r="B1" s="907"/>
      <c r="C1" s="907"/>
      <c r="D1" s="907"/>
      <c r="E1" s="907"/>
      <c r="F1" s="907"/>
      <c r="G1" s="907"/>
      <c r="H1" s="380"/>
      <c r="I1" s="380"/>
      <c r="J1" s="380"/>
      <c r="K1" s="380"/>
      <c r="L1" s="380"/>
    </row>
    <row r="2" spans="1:12" ht="15.75" x14ac:dyDescent="0.25">
      <c r="A2" s="908"/>
      <c r="B2" s="909"/>
      <c r="C2" s="910"/>
      <c r="D2" s="911" t="s">
        <v>466</v>
      </c>
      <c r="E2" s="912"/>
      <c r="F2" s="912"/>
      <c r="G2" s="913"/>
      <c r="H2" s="380"/>
      <c r="I2" s="380"/>
      <c r="J2" s="380"/>
      <c r="K2" s="380"/>
      <c r="L2" s="380"/>
    </row>
    <row r="3" spans="1:12" ht="15.75" x14ac:dyDescent="0.25">
      <c r="A3" s="917" t="s">
        <v>455</v>
      </c>
      <c r="B3" s="918"/>
      <c r="C3" s="918"/>
      <c r="D3" s="914"/>
      <c r="E3" s="915"/>
      <c r="F3" s="915"/>
      <c r="G3" s="916"/>
      <c r="H3" s="380"/>
      <c r="I3" s="380"/>
      <c r="J3" s="380"/>
      <c r="K3" s="380"/>
      <c r="L3" s="380"/>
    </row>
    <row r="4" spans="1:12" ht="4.5" customHeight="1" x14ac:dyDescent="0.2">
      <c r="A4" s="919"/>
      <c r="B4" s="920"/>
      <c r="C4" s="920"/>
      <c r="D4" s="920"/>
      <c r="E4" s="920"/>
      <c r="F4" s="920"/>
      <c r="G4" s="921"/>
      <c r="H4" s="380"/>
      <c r="I4" s="380"/>
      <c r="J4" s="380"/>
      <c r="K4" s="380"/>
      <c r="L4" s="380"/>
    </row>
    <row r="5" spans="1:12" ht="9.75" customHeight="1" x14ac:dyDescent="0.2">
      <c r="A5" s="922" t="s">
        <v>6</v>
      </c>
      <c r="B5" s="922"/>
      <c r="C5" s="435" t="s">
        <v>7</v>
      </c>
      <c r="D5" s="922" t="s">
        <v>9</v>
      </c>
      <c r="E5" s="922"/>
      <c r="F5" s="922"/>
      <c r="G5" s="382" t="s">
        <v>7</v>
      </c>
      <c r="H5" s="380"/>
      <c r="I5" s="380"/>
      <c r="J5" s="380"/>
      <c r="K5" s="380"/>
      <c r="L5" s="380"/>
    </row>
    <row r="6" spans="1:12" ht="15" customHeight="1" x14ac:dyDescent="0.2">
      <c r="A6" s="923" t="s">
        <v>597</v>
      </c>
      <c r="B6" s="924"/>
      <c r="C6" s="383" t="s">
        <v>499</v>
      </c>
      <c r="D6" s="923" t="s">
        <v>504</v>
      </c>
      <c r="E6" s="925"/>
      <c r="F6" s="924"/>
      <c r="G6" s="383" t="s">
        <v>406</v>
      </c>
      <c r="H6" s="380"/>
      <c r="I6" s="380"/>
      <c r="J6" s="380"/>
      <c r="K6" s="380"/>
      <c r="L6" s="380"/>
    </row>
    <row r="7" spans="1:12" ht="15" customHeight="1" x14ac:dyDescent="0.2">
      <c r="A7" s="880" t="s">
        <v>91</v>
      </c>
      <c r="B7" s="881"/>
      <c r="C7" s="881"/>
      <c r="D7" s="881"/>
      <c r="E7" s="881"/>
      <c r="F7" s="881"/>
      <c r="G7" s="882"/>
      <c r="H7" s="380"/>
      <c r="I7" s="380"/>
      <c r="J7" s="380"/>
      <c r="K7" s="380"/>
      <c r="L7" s="380"/>
    </row>
    <row r="8" spans="1:12" ht="15" customHeight="1" x14ac:dyDescent="0.2">
      <c r="A8" s="883" t="s">
        <v>667</v>
      </c>
      <c r="B8" s="884"/>
      <c r="C8" s="884"/>
      <c r="D8" s="884"/>
      <c r="E8" s="884"/>
      <c r="F8" s="884"/>
      <c r="G8" s="885"/>
      <c r="H8" s="380"/>
      <c r="I8" s="380"/>
      <c r="J8" s="380"/>
      <c r="K8" s="380"/>
      <c r="L8" s="380"/>
    </row>
    <row r="9" spans="1:12" ht="15" customHeight="1" x14ac:dyDescent="0.2">
      <c r="A9" s="886"/>
      <c r="B9" s="887"/>
      <c r="C9" s="887"/>
      <c r="D9" s="887"/>
      <c r="E9" s="887"/>
      <c r="F9" s="887"/>
      <c r="G9" s="888"/>
      <c r="H9" s="380"/>
      <c r="I9" s="380"/>
      <c r="J9" s="380"/>
      <c r="K9" s="380"/>
      <c r="L9" s="380"/>
    </row>
    <row r="10" spans="1:12" ht="15" customHeight="1" x14ac:dyDescent="0.2">
      <c r="A10" s="886"/>
      <c r="B10" s="887"/>
      <c r="C10" s="887"/>
      <c r="D10" s="887"/>
      <c r="E10" s="887"/>
      <c r="F10" s="887"/>
      <c r="G10" s="888"/>
      <c r="H10" s="380"/>
      <c r="I10" s="380"/>
      <c r="J10" s="380"/>
      <c r="K10" s="380"/>
      <c r="L10" s="380"/>
    </row>
    <row r="11" spans="1:12" ht="15" customHeight="1" x14ac:dyDescent="0.2">
      <c r="A11" s="886"/>
      <c r="B11" s="887"/>
      <c r="C11" s="887"/>
      <c r="D11" s="887"/>
      <c r="E11" s="887"/>
      <c r="F11" s="887"/>
      <c r="G11" s="888"/>
      <c r="H11" s="380"/>
      <c r="I11" s="380"/>
      <c r="J11" s="380"/>
      <c r="K11" s="380"/>
      <c r="L11" s="380"/>
    </row>
    <row r="12" spans="1:12" ht="15" customHeight="1" x14ac:dyDescent="0.2">
      <c r="A12" s="889"/>
      <c r="B12" s="890"/>
      <c r="C12" s="890"/>
      <c r="D12" s="890"/>
      <c r="E12" s="890"/>
      <c r="F12" s="890"/>
      <c r="G12" s="891"/>
      <c r="H12" s="380"/>
      <c r="I12" s="380"/>
      <c r="J12" s="380"/>
      <c r="K12" s="380"/>
      <c r="L12" s="380"/>
    </row>
    <row r="13" spans="1:12" ht="15" customHeight="1" x14ac:dyDescent="0.2">
      <c r="A13" s="880" t="s">
        <v>90</v>
      </c>
      <c r="B13" s="881"/>
      <c r="C13" s="881"/>
      <c r="D13" s="881"/>
      <c r="E13" s="881"/>
      <c r="F13" s="881"/>
      <c r="G13" s="882"/>
      <c r="H13" s="380"/>
      <c r="I13" s="380"/>
      <c r="J13" s="380"/>
      <c r="K13" s="380"/>
      <c r="L13" s="380"/>
    </row>
    <row r="14" spans="1:12" ht="15" customHeight="1" x14ac:dyDescent="0.2">
      <c r="A14" s="883" t="s">
        <v>668</v>
      </c>
      <c r="B14" s="884"/>
      <c r="C14" s="884"/>
      <c r="D14" s="884"/>
      <c r="E14" s="884"/>
      <c r="F14" s="884"/>
      <c r="G14" s="885"/>
      <c r="H14" s="380"/>
      <c r="I14" s="380"/>
      <c r="J14" s="380"/>
      <c r="K14" s="380"/>
      <c r="L14" s="380"/>
    </row>
    <row r="15" spans="1:12" ht="15" customHeight="1" x14ac:dyDescent="0.2">
      <c r="A15" s="886"/>
      <c r="B15" s="887"/>
      <c r="C15" s="887"/>
      <c r="D15" s="887"/>
      <c r="E15" s="887"/>
      <c r="F15" s="887"/>
      <c r="G15" s="888"/>
      <c r="H15" s="380"/>
      <c r="I15" s="380"/>
      <c r="J15" s="380"/>
      <c r="K15" s="380"/>
      <c r="L15" s="380"/>
    </row>
    <row r="16" spans="1:12" ht="15" customHeight="1" x14ac:dyDescent="0.2">
      <c r="A16" s="886"/>
      <c r="B16" s="887"/>
      <c r="C16" s="887"/>
      <c r="D16" s="887"/>
      <c r="E16" s="887"/>
      <c r="F16" s="887"/>
      <c r="G16" s="888"/>
      <c r="H16" s="380"/>
      <c r="I16" s="380"/>
      <c r="J16" s="380"/>
      <c r="K16" s="380"/>
      <c r="L16" s="380"/>
    </row>
    <row r="17" spans="1:12" ht="15" customHeight="1" x14ac:dyDescent="0.2">
      <c r="A17" s="886"/>
      <c r="B17" s="887"/>
      <c r="C17" s="887"/>
      <c r="D17" s="887"/>
      <c r="E17" s="887"/>
      <c r="F17" s="887"/>
      <c r="G17" s="888"/>
      <c r="H17" s="380"/>
      <c r="I17" s="380"/>
      <c r="J17" s="380"/>
      <c r="K17" s="380"/>
      <c r="L17" s="380"/>
    </row>
    <row r="18" spans="1:12" ht="15" customHeight="1" x14ac:dyDescent="0.2">
      <c r="A18" s="886"/>
      <c r="B18" s="887"/>
      <c r="C18" s="887"/>
      <c r="D18" s="887"/>
      <c r="E18" s="887"/>
      <c r="F18" s="887"/>
      <c r="G18" s="888"/>
      <c r="H18" s="380"/>
      <c r="I18" s="380"/>
      <c r="J18" s="380"/>
      <c r="K18" s="380"/>
      <c r="L18" s="380"/>
    </row>
    <row r="19" spans="1:12" ht="15" customHeight="1" x14ac:dyDescent="0.2">
      <c r="A19" s="889"/>
      <c r="B19" s="890"/>
      <c r="C19" s="890"/>
      <c r="D19" s="890"/>
      <c r="E19" s="890"/>
      <c r="F19" s="890"/>
      <c r="G19" s="891"/>
      <c r="H19" s="380"/>
      <c r="I19" s="380"/>
      <c r="J19" s="380"/>
      <c r="K19" s="380"/>
      <c r="L19" s="380"/>
    </row>
    <row r="20" spans="1:12" ht="15" customHeight="1" x14ac:dyDescent="0.2">
      <c r="A20" s="880" t="s">
        <v>89</v>
      </c>
      <c r="B20" s="881"/>
      <c r="C20" s="881"/>
      <c r="D20" s="881"/>
      <c r="E20" s="881"/>
      <c r="F20" s="881"/>
      <c r="G20" s="882"/>
      <c r="H20" s="380"/>
      <c r="I20" s="380"/>
      <c r="J20" s="380"/>
      <c r="K20" s="380"/>
      <c r="L20" s="380"/>
    </row>
    <row r="21" spans="1:12" ht="12.6" customHeight="1" x14ac:dyDescent="0.2">
      <c r="A21" s="892"/>
      <c r="B21" s="893"/>
      <c r="C21" s="894"/>
      <c r="D21" s="386" t="s">
        <v>448</v>
      </c>
      <c r="E21" s="385" t="s">
        <v>451</v>
      </c>
      <c r="F21" s="386" t="s">
        <v>451</v>
      </c>
      <c r="G21" s="425" t="s">
        <v>456</v>
      </c>
      <c r="H21" s="380"/>
      <c r="I21" s="426"/>
      <c r="J21" s="380"/>
      <c r="K21" s="380"/>
      <c r="L21" s="380"/>
    </row>
    <row r="22" spans="1:12" ht="12.6" customHeight="1" x14ac:dyDescent="0.2">
      <c r="A22" s="895" t="s">
        <v>30</v>
      </c>
      <c r="B22" s="896"/>
      <c r="C22" s="897"/>
      <c r="D22" s="433" t="s">
        <v>88</v>
      </c>
      <c r="E22" s="389" t="s">
        <v>381</v>
      </c>
      <c r="F22" s="433" t="s">
        <v>87</v>
      </c>
      <c r="G22" s="420" t="s">
        <v>87</v>
      </c>
      <c r="H22" s="380"/>
      <c r="I22" s="427"/>
      <c r="J22" s="380"/>
      <c r="K22" s="380"/>
      <c r="L22" s="380"/>
    </row>
    <row r="23" spans="1:12" ht="12.6" customHeight="1" x14ac:dyDescent="0.2">
      <c r="A23" s="898"/>
      <c r="B23" s="899"/>
      <c r="C23" s="900"/>
      <c r="D23" s="428"/>
      <c r="E23" s="418" t="s">
        <v>453</v>
      </c>
      <c r="F23" s="433"/>
      <c r="G23" s="390"/>
      <c r="H23" s="380"/>
      <c r="I23" s="380"/>
      <c r="J23" s="380"/>
      <c r="K23" s="380"/>
      <c r="L23" s="380"/>
    </row>
    <row r="24" spans="1:12" ht="11.25" customHeight="1" x14ac:dyDescent="0.2">
      <c r="A24" s="901" t="s">
        <v>11</v>
      </c>
      <c r="B24" s="902"/>
      <c r="C24" s="903"/>
      <c r="D24" s="431" t="s">
        <v>12</v>
      </c>
      <c r="E24" s="392" t="s">
        <v>13</v>
      </c>
      <c r="F24" s="431" t="s">
        <v>14</v>
      </c>
      <c r="G24" s="393" t="s">
        <v>15</v>
      </c>
      <c r="H24" s="380"/>
      <c r="I24" s="380"/>
      <c r="J24" s="380"/>
      <c r="K24" s="380"/>
      <c r="L24" s="380"/>
    </row>
    <row r="25" spans="1:12" ht="24.75" customHeight="1" x14ac:dyDescent="0.2">
      <c r="A25" s="904" t="s">
        <v>669</v>
      </c>
      <c r="B25" s="905"/>
      <c r="C25" s="906"/>
      <c r="D25" s="663" t="s">
        <v>670</v>
      </c>
      <c r="E25" s="664" t="s">
        <v>670</v>
      </c>
      <c r="F25" s="664" t="s">
        <v>670</v>
      </c>
      <c r="G25" s="665" t="s">
        <v>670</v>
      </c>
      <c r="H25" s="380"/>
      <c r="I25" s="380"/>
      <c r="J25" s="380"/>
      <c r="K25" s="380"/>
      <c r="L25" s="380"/>
    </row>
    <row r="26" spans="1:12" ht="12.75" customHeight="1" x14ac:dyDescent="0.2">
      <c r="A26" s="429" t="s">
        <v>396</v>
      </c>
      <c r="B26" s="875"/>
      <c r="C26" s="875"/>
      <c r="D26" s="875"/>
      <c r="E26" s="875"/>
      <c r="F26" s="875"/>
      <c r="G26" s="876"/>
      <c r="H26" s="380"/>
      <c r="I26" s="380"/>
      <c r="J26" s="380"/>
      <c r="K26" s="380"/>
      <c r="L26" s="380"/>
    </row>
    <row r="27" spans="1:12" s="577" customFormat="1" ht="24.75" customHeight="1" x14ac:dyDescent="0.2">
      <c r="A27" s="904" t="s">
        <v>671</v>
      </c>
      <c r="B27" s="905"/>
      <c r="C27" s="906"/>
      <c r="D27" s="663" t="s">
        <v>670</v>
      </c>
      <c r="E27" s="664" t="s">
        <v>670</v>
      </c>
      <c r="F27" s="664" t="s">
        <v>670</v>
      </c>
      <c r="G27" s="665" t="s">
        <v>670</v>
      </c>
      <c r="H27" s="576"/>
      <c r="I27" s="576"/>
      <c r="J27" s="576"/>
      <c r="K27" s="576"/>
      <c r="L27" s="576"/>
    </row>
    <row r="28" spans="1:12" ht="12.75" customHeight="1" x14ac:dyDescent="0.2">
      <c r="A28" s="429" t="s">
        <v>396</v>
      </c>
      <c r="B28" s="875"/>
      <c r="C28" s="875"/>
      <c r="D28" s="875"/>
      <c r="E28" s="875"/>
      <c r="F28" s="875"/>
      <c r="G28" s="876"/>
      <c r="H28" s="380"/>
      <c r="I28" s="380"/>
      <c r="J28" s="380"/>
      <c r="K28" s="380"/>
      <c r="L28" s="380"/>
    </row>
    <row r="29" spans="1:12" ht="12.75" customHeight="1" x14ac:dyDescent="0.2">
      <c r="A29" s="877"/>
      <c r="B29" s="878"/>
      <c r="C29" s="879"/>
      <c r="D29" s="400"/>
      <c r="E29" s="401"/>
      <c r="F29" s="401"/>
      <c r="G29" s="402"/>
      <c r="H29" s="380"/>
      <c r="I29" s="380"/>
      <c r="J29" s="380"/>
      <c r="K29" s="380"/>
      <c r="L29" s="380"/>
    </row>
    <row r="30" spans="1:12" ht="12.75" customHeight="1" x14ac:dyDescent="0.2">
      <c r="A30" s="429" t="s">
        <v>396</v>
      </c>
      <c r="B30" s="875"/>
      <c r="C30" s="875"/>
      <c r="D30" s="875"/>
      <c r="E30" s="875"/>
      <c r="F30" s="875"/>
      <c r="G30" s="876"/>
      <c r="H30" s="380"/>
      <c r="I30" s="380"/>
      <c r="J30" s="380"/>
      <c r="K30" s="380"/>
      <c r="L30" s="380"/>
    </row>
    <row r="31" spans="1:12" ht="12.75" customHeight="1" x14ac:dyDescent="0.2">
      <c r="A31" s="877"/>
      <c r="B31" s="878"/>
      <c r="C31" s="879"/>
      <c r="D31" s="400"/>
      <c r="E31" s="401"/>
      <c r="F31" s="400"/>
      <c r="G31" s="402"/>
      <c r="H31" s="380"/>
      <c r="I31" s="380"/>
      <c r="J31" s="380"/>
      <c r="K31" s="380"/>
      <c r="L31" s="380"/>
    </row>
    <row r="32" spans="1:12" ht="12.75" customHeight="1" x14ac:dyDescent="0.2">
      <c r="A32" s="429" t="s">
        <v>396</v>
      </c>
      <c r="B32" s="875"/>
      <c r="C32" s="875"/>
      <c r="D32" s="875"/>
      <c r="E32" s="875"/>
      <c r="F32" s="875"/>
      <c r="G32" s="876"/>
      <c r="H32" s="380"/>
      <c r="I32" s="380"/>
      <c r="J32" s="380"/>
      <c r="K32" s="380"/>
      <c r="L32" s="380"/>
    </row>
    <row r="33" spans="1:12" ht="12.75" customHeight="1" x14ac:dyDescent="0.2">
      <c r="A33" s="877"/>
      <c r="B33" s="878"/>
      <c r="C33" s="879"/>
      <c r="D33" s="400"/>
      <c r="E33" s="401"/>
      <c r="F33" s="400"/>
      <c r="G33" s="402"/>
      <c r="H33" s="380"/>
      <c r="I33" s="380"/>
      <c r="J33" s="380"/>
      <c r="K33" s="380"/>
      <c r="L33" s="380"/>
    </row>
    <row r="34" spans="1:12" ht="12.75" customHeight="1" x14ac:dyDescent="0.2">
      <c r="A34" s="429" t="s">
        <v>396</v>
      </c>
      <c r="B34" s="875"/>
      <c r="C34" s="875"/>
      <c r="D34" s="875"/>
      <c r="E34" s="875"/>
      <c r="F34" s="875"/>
      <c r="G34" s="876"/>
      <c r="H34" s="380"/>
      <c r="I34" s="380"/>
      <c r="J34" s="380"/>
      <c r="K34" s="380"/>
      <c r="L34" s="380"/>
    </row>
    <row r="35" spans="1:12" x14ac:dyDescent="0.2">
      <c r="A35" s="430" t="s">
        <v>465</v>
      </c>
      <c r="H35" s="380"/>
      <c r="I35" s="380"/>
      <c r="J35" s="380"/>
      <c r="K35" s="380"/>
      <c r="L35" s="380"/>
    </row>
    <row r="36" spans="1:12" ht="12" customHeight="1" x14ac:dyDescent="0.2">
      <c r="H36" s="380"/>
      <c r="I36" s="380"/>
      <c r="J36" s="380"/>
      <c r="K36" s="380"/>
      <c r="L36" s="380"/>
    </row>
    <row r="37" spans="1:12" ht="12.6" customHeight="1" x14ac:dyDescent="0.2">
      <c r="H37" s="380"/>
      <c r="I37" s="380"/>
      <c r="J37" s="380"/>
      <c r="K37" s="380"/>
      <c r="L37" s="380"/>
    </row>
    <row r="38" spans="1:12" ht="12.6" customHeight="1" x14ac:dyDescent="0.2">
      <c r="H38" s="380"/>
      <c r="I38" s="380"/>
      <c r="J38" s="380"/>
      <c r="K38" s="380"/>
      <c r="L38" s="380"/>
    </row>
    <row r="39" spans="1:12" ht="12.6" customHeight="1" x14ac:dyDescent="0.2">
      <c r="H39" s="380"/>
      <c r="I39" s="380"/>
      <c r="J39" s="380"/>
      <c r="K39" s="380"/>
      <c r="L39" s="380"/>
    </row>
    <row r="40" spans="1:12" ht="11.25" customHeight="1" x14ac:dyDescent="0.2">
      <c r="H40" s="380"/>
      <c r="I40" s="380"/>
      <c r="J40" s="380"/>
      <c r="K40" s="380"/>
      <c r="L40" s="380"/>
    </row>
    <row r="41" spans="1:12" ht="12.75" customHeight="1" x14ac:dyDescent="0.2">
      <c r="H41" s="380"/>
      <c r="I41" s="380"/>
      <c r="J41" s="380"/>
      <c r="K41" s="380"/>
      <c r="L41" s="380"/>
    </row>
    <row r="42" spans="1:12" ht="12.75" customHeight="1" x14ac:dyDescent="0.2">
      <c r="H42" s="380"/>
      <c r="I42" s="380"/>
      <c r="J42" s="380"/>
      <c r="K42" s="380"/>
      <c r="L42" s="380"/>
    </row>
    <row r="43" spans="1:12" ht="12.75" customHeight="1" x14ac:dyDescent="0.2">
      <c r="H43" s="380"/>
      <c r="I43" s="380"/>
      <c r="J43" s="380"/>
      <c r="K43" s="380"/>
      <c r="L43" s="380"/>
    </row>
    <row r="44" spans="1:12" ht="12.75" customHeight="1" x14ac:dyDescent="0.2">
      <c r="H44" s="380"/>
      <c r="I44" s="380"/>
      <c r="J44" s="380"/>
      <c r="K44" s="380"/>
      <c r="L44" s="380"/>
    </row>
    <row r="45" spans="1:12" ht="12.75" customHeight="1" x14ac:dyDescent="0.2">
      <c r="H45" s="380"/>
      <c r="I45" s="380"/>
      <c r="J45" s="380"/>
      <c r="K45" s="380"/>
      <c r="L45" s="380"/>
    </row>
    <row r="46" spans="1:12" ht="12.75" customHeight="1" x14ac:dyDescent="0.2">
      <c r="H46" s="380"/>
      <c r="I46" s="380"/>
      <c r="J46" s="380"/>
      <c r="K46" s="380"/>
      <c r="L46" s="380"/>
    </row>
    <row r="47" spans="1:12" ht="12.75" customHeight="1" x14ac:dyDescent="0.2">
      <c r="H47" s="380"/>
      <c r="I47" s="380"/>
      <c r="J47" s="380"/>
      <c r="K47" s="380"/>
      <c r="L47" s="380"/>
    </row>
    <row r="48" spans="1:12" ht="12" customHeight="1" x14ac:dyDescent="0.2">
      <c r="H48" s="380"/>
      <c r="I48" s="380"/>
      <c r="J48" s="380"/>
      <c r="K48" s="380"/>
      <c r="L48" s="380"/>
    </row>
    <row r="49" spans="8:12" ht="12.6" customHeight="1" x14ac:dyDescent="0.2">
      <c r="H49" s="380"/>
      <c r="I49" s="380"/>
      <c r="J49" s="380"/>
      <c r="K49" s="380"/>
      <c r="L49" s="380"/>
    </row>
    <row r="50" spans="8:12" ht="12.6" customHeight="1" x14ac:dyDescent="0.2">
      <c r="H50" s="380"/>
      <c r="I50" s="380"/>
      <c r="J50" s="380"/>
      <c r="K50" s="380"/>
      <c r="L50" s="380"/>
    </row>
    <row r="51" spans="8:12" ht="10.5" customHeight="1" x14ac:dyDescent="0.2">
      <c r="H51" s="380"/>
      <c r="I51" s="380"/>
      <c r="J51" s="380"/>
      <c r="K51" s="380"/>
      <c r="L51" s="380"/>
    </row>
    <row r="52" spans="8:12" ht="12.75" customHeight="1" x14ac:dyDescent="0.2">
      <c r="H52" s="380"/>
      <c r="I52" s="380"/>
      <c r="J52" s="380"/>
      <c r="K52" s="380"/>
      <c r="L52" s="380"/>
    </row>
    <row r="53" spans="8:12" ht="12.75" customHeight="1" x14ac:dyDescent="0.2">
      <c r="H53" s="380"/>
      <c r="I53" s="380"/>
      <c r="J53" s="380"/>
      <c r="K53" s="380"/>
      <c r="L53" s="380"/>
    </row>
    <row r="54" spans="8:12" ht="12.75" customHeight="1" x14ac:dyDescent="0.2">
      <c r="H54" s="380"/>
      <c r="I54" s="380"/>
      <c r="J54" s="380"/>
      <c r="K54" s="380"/>
      <c r="L54" s="380"/>
    </row>
    <row r="55" spans="8:12" ht="12.75" customHeight="1" x14ac:dyDescent="0.2">
      <c r="H55" s="380"/>
      <c r="I55" s="380"/>
      <c r="J55" s="380"/>
      <c r="K55" s="380"/>
      <c r="L55" s="380"/>
    </row>
    <row r="56" spans="8:12" ht="12.75" customHeight="1" x14ac:dyDescent="0.2">
      <c r="H56" s="380"/>
      <c r="I56" s="380"/>
      <c r="J56" s="380"/>
      <c r="K56" s="380"/>
      <c r="L56" s="380"/>
    </row>
    <row r="57" spans="8:12" ht="12.75" customHeight="1" x14ac:dyDescent="0.2">
      <c r="H57" s="380"/>
      <c r="I57" s="380"/>
      <c r="J57" s="380"/>
      <c r="K57" s="380"/>
      <c r="L57" s="380"/>
    </row>
    <row r="58" spans="8:12" ht="12.75" customHeight="1" x14ac:dyDescent="0.2">
      <c r="H58" s="380"/>
      <c r="I58" s="380"/>
      <c r="J58" s="380"/>
      <c r="K58" s="380"/>
      <c r="L58" s="380"/>
    </row>
  </sheetData>
  <mergeCells count="29">
    <mergeCell ref="A8:G12"/>
    <mergeCell ref="A1:C1"/>
    <mergeCell ref="D1:G1"/>
    <mergeCell ref="A2:C2"/>
    <mergeCell ref="D2:G3"/>
    <mergeCell ref="A3:C3"/>
    <mergeCell ref="A4:G4"/>
    <mergeCell ref="A5:B5"/>
    <mergeCell ref="D5:F5"/>
    <mergeCell ref="A6:B6"/>
    <mergeCell ref="D6:F6"/>
    <mergeCell ref="A7:G7"/>
    <mergeCell ref="A29:C29"/>
    <mergeCell ref="A13:G13"/>
    <mergeCell ref="A14:G19"/>
    <mergeCell ref="A20:G20"/>
    <mergeCell ref="A21:C21"/>
    <mergeCell ref="A22:C22"/>
    <mergeCell ref="A23:C23"/>
    <mergeCell ref="A24:C24"/>
    <mergeCell ref="A25:C25"/>
    <mergeCell ref="B26:G26"/>
    <mergeCell ref="A27:C27"/>
    <mergeCell ref="B28:G28"/>
    <mergeCell ref="B30:G30"/>
    <mergeCell ref="A31:C31"/>
    <mergeCell ref="B32:G32"/>
    <mergeCell ref="A33:C33"/>
    <mergeCell ref="B34:G34"/>
  </mergeCells>
  <printOptions horizontalCentered="1"/>
  <pageMargins left="0.35" right="0.35" top="0.35" bottom="0.35" header="0" footer="0"/>
  <pageSetup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784CA-314B-4A5D-B92F-42D80321E8FF}">
  <sheetPr transitionEntry="1">
    <tabColor rgb="FFFFFF00"/>
    <pageSetUpPr fitToPage="1"/>
  </sheetPr>
  <dimension ref="A1:L85"/>
  <sheetViews>
    <sheetView showZeros="0" zoomScale="110" zoomScaleNormal="110" zoomScaleSheetLayoutView="100" workbookViewId="0">
      <selection activeCell="H1" sqref="H1"/>
    </sheetView>
  </sheetViews>
  <sheetFormatPr defaultColWidth="8.7109375" defaultRowHeight="12.75" x14ac:dyDescent="0.2"/>
  <cols>
    <col min="1" max="1" width="8.28515625" style="381" customWidth="1"/>
    <col min="2" max="2" width="27.85546875" style="381" customWidth="1"/>
    <col min="3" max="3" width="12.42578125" style="381" customWidth="1"/>
    <col min="4" max="4" width="13.5703125" style="381" customWidth="1"/>
    <col min="5" max="5" width="13.28515625" style="381" customWidth="1"/>
    <col min="6" max="6" width="13.5703125" style="381" customWidth="1"/>
    <col min="7" max="7" width="12.5703125" style="381" customWidth="1"/>
    <col min="8" max="16384" width="8.7109375" style="381"/>
  </cols>
  <sheetData>
    <row r="1" spans="1:12" ht="15.75" x14ac:dyDescent="0.25">
      <c r="A1" s="907" t="s">
        <v>1</v>
      </c>
      <c r="B1" s="907"/>
      <c r="C1" s="907"/>
      <c r="D1" s="907"/>
      <c r="E1" s="907"/>
      <c r="F1" s="907"/>
      <c r="G1" s="907"/>
      <c r="H1" s="380"/>
      <c r="I1" s="380"/>
      <c r="J1" s="380"/>
      <c r="K1" s="380"/>
      <c r="L1" s="380"/>
    </row>
    <row r="2" spans="1:12" ht="15.75" customHeight="1" x14ac:dyDescent="0.25">
      <c r="A2" s="908"/>
      <c r="B2" s="909"/>
      <c r="C2" s="910"/>
      <c r="D2" s="974" t="s">
        <v>466</v>
      </c>
      <c r="E2" s="975"/>
      <c r="F2" s="975"/>
      <c r="G2" s="976"/>
      <c r="H2" s="380"/>
      <c r="I2" s="380"/>
      <c r="J2" s="380"/>
      <c r="K2" s="380"/>
      <c r="L2" s="380"/>
    </row>
    <row r="3" spans="1:12" ht="15.75" x14ac:dyDescent="0.25">
      <c r="A3" s="917" t="s">
        <v>455</v>
      </c>
      <c r="B3" s="918"/>
      <c r="C3" s="918"/>
      <c r="D3" s="977"/>
      <c r="E3" s="978"/>
      <c r="F3" s="978"/>
      <c r="G3" s="979"/>
      <c r="H3" s="380"/>
      <c r="I3" s="380"/>
      <c r="J3" s="380"/>
      <c r="K3" s="380"/>
      <c r="L3" s="380"/>
    </row>
    <row r="4" spans="1:12" ht="4.5" customHeight="1" x14ac:dyDescent="0.2">
      <c r="A4" s="919"/>
      <c r="B4" s="920"/>
      <c r="C4" s="920"/>
      <c r="D4" s="920"/>
      <c r="E4" s="920"/>
      <c r="F4" s="920"/>
      <c r="G4" s="921"/>
      <c r="H4" s="380"/>
      <c r="I4" s="380"/>
      <c r="J4" s="380"/>
      <c r="K4" s="380"/>
      <c r="L4" s="380"/>
    </row>
    <row r="5" spans="1:12" ht="9.75" customHeight="1" x14ac:dyDescent="0.2">
      <c r="A5" s="922" t="s">
        <v>6</v>
      </c>
      <c r="B5" s="922"/>
      <c r="C5" s="435" t="s">
        <v>7</v>
      </c>
      <c r="D5" s="956" t="s">
        <v>467</v>
      </c>
      <c r="E5" s="957"/>
      <c r="F5" s="957"/>
      <c r="G5" s="958"/>
      <c r="H5" s="380"/>
      <c r="I5" s="380"/>
      <c r="J5" s="380"/>
      <c r="K5" s="380"/>
      <c r="L5" s="380"/>
    </row>
    <row r="6" spans="1:12" ht="15" customHeight="1" x14ac:dyDescent="0.2">
      <c r="A6" s="923" t="s">
        <v>597</v>
      </c>
      <c r="B6" s="924"/>
      <c r="C6" s="383" t="s">
        <v>499</v>
      </c>
      <c r="D6" s="959"/>
      <c r="E6" s="960"/>
      <c r="F6" s="960"/>
      <c r="G6" s="961"/>
      <c r="H6" s="380"/>
      <c r="I6" s="380"/>
      <c r="J6" s="380"/>
      <c r="K6" s="380"/>
      <c r="L6" s="380"/>
    </row>
    <row r="7" spans="1:12" ht="15" customHeight="1" x14ac:dyDescent="0.2">
      <c r="A7" s="880" t="s">
        <v>468</v>
      </c>
      <c r="B7" s="881"/>
      <c r="C7" s="881"/>
      <c r="D7" s="881"/>
      <c r="E7" s="881"/>
      <c r="F7" s="881"/>
      <c r="G7" s="882"/>
      <c r="H7" s="380"/>
      <c r="I7" s="380"/>
      <c r="J7" s="380"/>
      <c r="K7" s="380"/>
      <c r="L7" s="380"/>
    </row>
    <row r="8" spans="1:12" ht="15" customHeight="1" x14ac:dyDescent="0.2">
      <c r="A8" s="926" t="s">
        <v>469</v>
      </c>
      <c r="B8" s="927"/>
      <c r="C8" s="927"/>
      <c r="D8" s="927"/>
      <c r="E8" s="927"/>
      <c r="F8" s="927"/>
      <c r="G8" s="928"/>
      <c r="H8" s="380"/>
      <c r="I8" s="380"/>
      <c r="J8" s="380"/>
      <c r="K8" s="380"/>
      <c r="L8" s="380"/>
    </row>
    <row r="9" spans="1:12" ht="15" customHeight="1" x14ac:dyDescent="0.2">
      <c r="A9" s="962"/>
      <c r="B9" s="963"/>
      <c r="C9" s="963"/>
      <c r="D9" s="963"/>
      <c r="E9" s="963"/>
      <c r="F9" s="963"/>
      <c r="G9" s="964"/>
      <c r="H9" s="380"/>
      <c r="I9" s="380"/>
      <c r="J9" s="380"/>
      <c r="K9" s="380"/>
      <c r="L9" s="380"/>
    </row>
    <row r="10" spans="1:12" ht="15" customHeight="1" x14ac:dyDescent="0.2">
      <c r="A10" s="962"/>
      <c r="B10" s="963"/>
      <c r="C10" s="963"/>
      <c r="D10" s="963"/>
      <c r="E10" s="963"/>
      <c r="F10" s="963"/>
      <c r="G10" s="964"/>
      <c r="H10" s="380"/>
      <c r="I10" s="380"/>
      <c r="J10" s="380"/>
      <c r="K10" s="380"/>
      <c r="L10" s="380"/>
    </row>
    <row r="11" spans="1:12" ht="15" customHeight="1" x14ac:dyDescent="0.2">
      <c r="A11" s="929"/>
      <c r="B11" s="930"/>
      <c r="C11" s="930"/>
      <c r="D11" s="930"/>
      <c r="E11" s="930"/>
      <c r="F11" s="930"/>
      <c r="G11" s="931"/>
      <c r="H11" s="380"/>
      <c r="I11" s="380"/>
      <c r="J11" s="380"/>
      <c r="K11" s="380"/>
      <c r="L11" s="380"/>
    </row>
    <row r="12" spans="1:12" ht="15" customHeight="1" x14ac:dyDescent="0.2">
      <c r="A12" s="965"/>
      <c r="B12" s="966"/>
      <c r="C12" s="966"/>
      <c r="D12" s="966"/>
      <c r="E12" s="966"/>
      <c r="F12" s="966"/>
      <c r="G12" s="967"/>
      <c r="H12" s="380"/>
      <c r="I12" s="380"/>
      <c r="J12" s="380"/>
      <c r="K12" s="380"/>
      <c r="L12" s="380"/>
    </row>
    <row r="13" spans="1:12" ht="15" customHeight="1" x14ac:dyDescent="0.2">
      <c r="A13" s="968"/>
      <c r="B13" s="969"/>
      <c r="C13" s="969"/>
      <c r="D13" s="969"/>
      <c r="E13" s="969"/>
      <c r="F13" s="969"/>
      <c r="G13" s="970"/>
      <c r="H13" s="380"/>
      <c r="I13" s="380"/>
      <c r="J13" s="380"/>
      <c r="K13" s="380"/>
      <c r="L13" s="380"/>
    </row>
    <row r="14" spans="1:12" ht="15" customHeight="1" x14ac:dyDescent="0.2">
      <c r="A14" s="968"/>
      <c r="B14" s="969"/>
      <c r="C14" s="969"/>
      <c r="D14" s="969"/>
      <c r="E14" s="969"/>
      <c r="F14" s="969"/>
      <c r="G14" s="970"/>
      <c r="H14" s="380"/>
      <c r="I14" s="380"/>
      <c r="J14" s="380"/>
      <c r="K14" s="380"/>
      <c r="L14" s="380"/>
    </row>
    <row r="15" spans="1:12" ht="15" customHeight="1" x14ac:dyDescent="0.2">
      <c r="A15" s="968"/>
      <c r="B15" s="969"/>
      <c r="C15" s="969"/>
      <c r="D15" s="969"/>
      <c r="E15" s="969"/>
      <c r="F15" s="969"/>
      <c r="G15" s="970"/>
      <c r="H15" s="380"/>
      <c r="I15" s="380"/>
      <c r="J15" s="380"/>
      <c r="K15" s="380"/>
      <c r="L15" s="380"/>
    </row>
    <row r="16" spans="1:12" ht="15" customHeight="1" x14ac:dyDescent="0.2">
      <c r="A16" s="968"/>
      <c r="B16" s="969"/>
      <c r="C16" s="969"/>
      <c r="D16" s="969"/>
      <c r="E16" s="969"/>
      <c r="F16" s="969"/>
      <c r="G16" s="970"/>
      <c r="H16" s="380"/>
      <c r="I16" s="380"/>
      <c r="J16" s="380"/>
      <c r="K16" s="380"/>
      <c r="L16" s="380"/>
    </row>
    <row r="17" spans="1:12" ht="15" customHeight="1" x14ac:dyDescent="0.2">
      <c r="A17" s="968"/>
      <c r="B17" s="969"/>
      <c r="C17" s="969"/>
      <c r="D17" s="969"/>
      <c r="E17" s="969"/>
      <c r="F17" s="969"/>
      <c r="G17" s="970"/>
      <c r="H17" s="380"/>
      <c r="I17" s="380"/>
      <c r="J17" s="380"/>
      <c r="K17" s="380"/>
      <c r="L17" s="380"/>
    </row>
    <row r="18" spans="1:12" ht="15" customHeight="1" x14ac:dyDescent="0.2">
      <c r="A18" s="968"/>
      <c r="B18" s="969"/>
      <c r="C18" s="969"/>
      <c r="D18" s="969"/>
      <c r="E18" s="969"/>
      <c r="F18" s="969"/>
      <c r="G18" s="970"/>
      <c r="H18" s="380"/>
      <c r="I18" s="380"/>
      <c r="J18" s="380"/>
      <c r="K18" s="380"/>
      <c r="L18" s="380"/>
    </row>
    <row r="19" spans="1:12" ht="15" customHeight="1" x14ac:dyDescent="0.2">
      <c r="A19" s="968"/>
      <c r="B19" s="969"/>
      <c r="C19" s="969"/>
      <c r="D19" s="969"/>
      <c r="E19" s="969"/>
      <c r="F19" s="969"/>
      <c r="G19" s="970"/>
      <c r="H19" s="380"/>
      <c r="I19" s="380"/>
      <c r="J19" s="380"/>
      <c r="K19" s="380"/>
      <c r="L19" s="380"/>
    </row>
    <row r="20" spans="1:12" ht="15" customHeight="1" x14ac:dyDescent="0.2">
      <c r="A20" s="968"/>
      <c r="B20" s="969"/>
      <c r="C20" s="969"/>
      <c r="D20" s="969"/>
      <c r="E20" s="969"/>
      <c r="F20" s="969"/>
      <c r="G20" s="970"/>
      <c r="H20" s="380"/>
      <c r="I20" s="380"/>
      <c r="J20" s="380"/>
      <c r="K20" s="380"/>
      <c r="L20" s="380"/>
    </row>
    <row r="21" spans="1:12" ht="15" customHeight="1" x14ac:dyDescent="0.2">
      <c r="A21" s="968"/>
      <c r="B21" s="969"/>
      <c r="C21" s="969"/>
      <c r="D21" s="969"/>
      <c r="E21" s="969"/>
      <c r="F21" s="969"/>
      <c r="G21" s="970"/>
      <c r="H21" s="380"/>
      <c r="I21" s="380"/>
      <c r="J21" s="380"/>
      <c r="K21" s="380"/>
      <c r="L21" s="380"/>
    </row>
    <row r="22" spans="1:12" ht="15" customHeight="1" x14ac:dyDescent="0.2">
      <c r="A22" s="968"/>
      <c r="B22" s="969"/>
      <c r="C22" s="969"/>
      <c r="D22" s="969"/>
      <c r="E22" s="969"/>
      <c r="F22" s="969"/>
      <c r="G22" s="970"/>
      <c r="H22" s="380"/>
      <c r="I22" s="380"/>
      <c r="J22" s="380"/>
      <c r="K22" s="380"/>
      <c r="L22" s="380"/>
    </row>
    <row r="23" spans="1:12" ht="15" customHeight="1" x14ac:dyDescent="0.2">
      <c r="A23" s="968"/>
      <c r="B23" s="969"/>
      <c r="C23" s="969"/>
      <c r="D23" s="969"/>
      <c r="E23" s="969"/>
      <c r="F23" s="969"/>
      <c r="G23" s="970"/>
      <c r="H23" s="380"/>
      <c r="I23" s="380"/>
      <c r="J23" s="380"/>
      <c r="K23" s="380"/>
      <c r="L23" s="380"/>
    </row>
    <row r="24" spans="1:12" ht="15" customHeight="1" x14ac:dyDescent="0.2">
      <c r="A24" s="968"/>
      <c r="B24" s="969"/>
      <c r="C24" s="969"/>
      <c r="D24" s="969"/>
      <c r="E24" s="969"/>
      <c r="F24" s="969"/>
      <c r="G24" s="970"/>
      <c r="H24" s="380"/>
      <c r="I24" s="380"/>
      <c r="J24" s="380"/>
      <c r="K24" s="380"/>
      <c r="L24" s="380"/>
    </row>
    <row r="25" spans="1:12" ht="15" customHeight="1" x14ac:dyDescent="0.2">
      <c r="A25" s="971"/>
      <c r="B25" s="972"/>
      <c r="C25" s="972"/>
      <c r="D25" s="972"/>
      <c r="E25" s="972"/>
      <c r="F25" s="972"/>
      <c r="G25" s="973"/>
      <c r="H25" s="380"/>
      <c r="I25" s="380"/>
      <c r="J25" s="380"/>
      <c r="K25" s="380"/>
      <c r="L25" s="380"/>
    </row>
    <row r="26" spans="1:12" ht="15" customHeight="1" x14ac:dyDescent="0.2">
      <c r="A26" s="926" t="s">
        <v>470</v>
      </c>
      <c r="B26" s="927"/>
      <c r="C26" s="927"/>
      <c r="D26" s="927"/>
      <c r="E26" s="927"/>
      <c r="F26" s="927"/>
      <c r="G26" s="928"/>
      <c r="H26" s="380"/>
      <c r="I26" s="380"/>
      <c r="J26" s="380"/>
      <c r="K26" s="380"/>
      <c r="L26" s="380"/>
    </row>
    <row r="27" spans="1:12" ht="15" customHeight="1" x14ac:dyDescent="0.2">
      <c r="A27" s="929"/>
      <c r="B27" s="930"/>
      <c r="C27" s="930"/>
      <c r="D27" s="930"/>
      <c r="E27" s="930"/>
      <c r="F27" s="930"/>
      <c r="G27" s="931"/>
      <c r="H27" s="380"/>
      <c r="I27" s="380"/>
      <c r="J27" s="380"/>
      <c r="K27" s="380"/>
      <c r="L27" s="380"/>
    </row>
    <row r="28" spans="1:12" ht="15" customHeight="1" x14ac:dyDescent="0.2">
      <c r="A28" s="932"/>
      <c r="B28" s="933"/>
      <c r="C28" s="933"/>
      <c r="D28" s="933"/>
      <c r="E28" s="933"/>
      <c r="F28" s="933"/>
      <c r="G28" s="934"/>
      <c r="H28" s="380"/>
      <c r="I28" s="380"/>
      <c r="J28" s="380"/>
      <c r="K28" s="380"/>
      <c r="L28" s="380"/>
    </row>
    <row r="29" spans="1:12" ht="15" customHeight="1" x14ac:dyDescent="0.2">
      <c r="A29" s="935"/>
      <c r="B29" s="936"/>
      <c r="C29" s="936"/>
      <c r="D29" s="936"/>
      <c r="E29" s="936"/>
      <c r="F29" s="936"/>
      <c r="G29" s="937"/>
      <c r="H29" s="380"/>
      <c r="I29" s="380"/>
      <c r="J29" s="380"/>
      <c r="K29" s="380"/>
      <c r="L29" s="380"/>
    </row>
    <row r="30" spans="1:12" ht="15" customHeight="1" x14ac:dyDescent="0.2">
      <c r="A30" s="935"/>
      <c r="B30" s="936"/>
      <c r="C30" s="936"/>
      <c r="D30" s="936"/>
      <c r="E30" s="936"/>
      <c r="F30" s="936"/>
      <c r="G30" s="937"/>
      <c r="H30" s="380"/>
      <c r="I30" s="380"/>
      <c r="J30" s="380"/>
      <c r="K30" s="380"/>
      <c r="L30" s="380"/>
    </row>
    <row r="31" spans="1:12" ht="15" customHeight="1" x14ac:dyDescent="0.2">
      <c r="A31" s="935"/>
      <c r="B31" s="936"/>
      <c r="C31" s="936"/>
      <c r="D31" s="936"/>
      <c r="E31" s="936"/>
      <c r="F31" s="936"/>
      <c r="G31" s="937"/>
      <c r="H31" s="380"/>
      <c r="I31" s="380"/>
      <c r="J31" s="380"/>
      <c r="K31" s="380"/>
      <c r="L31" s="380"/>
    </row>
    <row r="32" spans="1:12" ht="15" customHeight="1" x14ac:dyDescent="0.2">
      <c r="A32" s="935"/>
      <c r="B32" s="936"/>
      <c r="C32" s="936"/>
      <c r="D32" s="936"/>
      <c r="E32" s="936"/>
      <c r="F32" s="936"/>
      <c r="G32" s="937"/>
      <c r="H32" s="380"/>
      <c r="I32" s="380"/>
      <c r="J32" s="380"/>
      <c r="K32" s="380"/>
      <c r="L32" s="380"/>
    </row>
    <row r="33" spans="1:12" ht="15" customHeight="1" x14ac:dyDescent="0.2">
      <c r="A33" s="935"/>
      <c r="B33" s="936"/>
      <c r="C33" s="936"/>
      <c r="D33" s="936"/>
      <c r="E33" s="936"/>
      <c r="F33" s="936"/>
      <c r="G33" s="937"/>
      <c r="H33" s="380"/>
      <c r="I33" s="380"/>
      <c r="J33" s="380"/>
      <c r="K33" s="380"/>
      <c r="L33" s="380"/>
    </row>
    <row r="34" spans="1:12" ht="15" customHeight="1" x14ac:dyDescent="0.2">
      <c r="A34" s="935"/>
      <c r="B34" s="936"/>
      <c r="C34" s="936"/>
      <c r="D34" s="936"/>
      <c r="E34" s="936"/>
      <c r="F34" s="936"/>
      <c r="G34" s="937"/>
      <c r="H34" s="380"/>
      <c r="I34" s="380"/>
      <c r="J34" s="380"/>
      <c r="K34" s="380"/>
      <c r="L34" s="380"/>
    </row>
    <row r="35" spans="1:12" ht="15" customHeight="1" x14ac:dyDescent="0.2">
      <c r="A35" s="935"/>
      <c r="B35" s="936"/>
      <c r="C35" s="936"/>
      <c r="D35" s="936"/>
      <c r="E35" s="936"/>
      <c r="F35" s="936"/>
      <c r="G35" s="937"/>
      <c r="H35" s="380"/>
      <c r="I35" s="380"/>
      <c r="J35" s="380"/>
      <c r="K35" s="380"/>
      <c r="L35" s="380"/>
    </row>
    <row r="36" spans="1:12" ht="15" customHeight="1" x14ac:dyDescent="0.2">
      <c r="A36" s="935"/>
      <c r="B36" s="936"/>
      <c r="C36" s="936"/>
      <c r="D36" s="936"/>
      <c r="E36" s="936"/>
      <c r="F36" s="936"/>
      <c r="G36" s="937"/>
      <c r="H36" s="380"/>
      <c r="I36" s="380"/>
      <c r="J36" s="380"/>
      <c r="K36" s="380"/>
      <c r="L36" s="380"/>
    </row>
    <row r="37" spans="1:12" ht="15" customHeight="1" x14ac:dyDescent="0.2">
      <c r="A37" s="935"/>
      <c r="B37" s="936"/>
      <c r="C37" s="936"/>
      <c r="D37" s="936"/>
      <c r="E37" s="936"/>
      <c r="F37" s="936"/>
      <c r="G37" s="937"/>
      <c r="H37" s="380"/>
      <c r="I37" s="380"/>
      <c r="J37" s="380"/>
      <c r="K37" s="380"/>
      <c r="L37" s="380"/>
    </row>
    <row r="38" spans="1:12" ht="15" customHeight="1" x14ac:dyDescent="0.2">
      <c r="A38" s="935"/>
      <c r="B38" s="936"/>
      <c r="C38" s="936"/>
      <c r="D38" s="936"/>
      <c r="E38" s="936"/>
      <c r="F38" s="936"/>
      <c r="G38" s="937"/>
      <c r="H38" s="380"/>
      <c r="I38" s="380"/>
      <c r="J38" s="380"/>
      <c r="K38" s="380"/>
      <c r="L38" s="380"/>
    </row>
    <row r="39" spans="1:12" ht="15" customHeight="1" x14ac:dyDescent="0.2">
      <c r="A39" s="935"/>
      <c r="B39" s="936"/>
      <c r="C39" s="936"/>
      <c r="D39" s="936"/>
      <c r="E39" s="936"/>
      <c r="F39" s="936"/>
      <c r="G39" s="937"/>
      <c r="H39" s="380"/>
      <c r="I39" s="380"/>
      <c r="J39" s="380"/>
      <c r="K39" s="380"/>
      <c r="L39" s="380"/>
    </row>
    <row r="40" spans="1:12" ht="15" customHeight="1" x14ac:dyDescent="0.2">
      <c r="A40" s="935"/>
      <c r="B40" s="936"/>
      <c r="C40" s="936"/>
      <c r="D40" s="936"/>
      <c r="E40" s="936"/>
      <c r="F40" s="936"/>
      <c r="G40" s="937"/>
      <c r="H40" s="380"/>
      <c r="I40" s="380"/>
      <c r="J40" s="380"/>
      <c r="K40" s="380"/>
      <c r="L40" s="380"/>
    </row>
    <row r="41" spans="1:12" ht="15" customHeight="1" x14ac:dyDescent="0.2">
      <c r="A41" s="935"/>
      <c r="B41" s="936"/>
      <c r="C41" s="936"/>
      <c r="D41" s="936"/>
      <c r="E41" s="936"/>
      <c r="F41" s="936"/>
      <c r="G41" s="937"/>
      <c r="H41" s="380"/>
      <c r="I41" s="380"/>
      <c r="J41" s="380"/>
      <c r="K41" s="380"/>
      <c r="L41" s="380"/>
    </row>
    <row r="42" spans="1:12" ht="15" customHeight="1" x14ac:dyDescent="0.2">
      <c r="A42" s="935"/>
      <c r="B42" s="936"/>
      <c r="C42" s="936"/>
      <c r="D42" s="936"/>
      <c r="E42" s="936"/>
      <c r="F42" s="936"/>
      <c r="G42" s="937"/>
      <c r="H42" s="380"/>
      <c r="I42" s="380"/>
      <c r="J42" s="380"/>
      <c r="K42" s="380"/>
      <c r="L42" s="380"/>
    </row>
    <row r="43" spans="1:12" ht="15" customHeight="1" x14ac:dyDescent="0.2">
      <c r="A43" s="938"/>
      <c r="B43" s="939"/>
      <c r="C43" s="939"/>
      <c r="D43" s="939"/>
      <c r="E43" s="939"/>
      <c r="F43" s="939"/>
      <c r="G43" s="940"/>
      <c r="H43" s="380"/>
      <c r="I43" s="380"/>
      <c r="J43" s="380"/>
      <c r="K43" s="380"/>
      <c r="L43" s="380"/>
    </row>
    <row r="44" spans="1:12" ht="15" customHeight="1" x14ac:dyDescent="0.2">
      <c r="A44" s="941" t="s">
        <v>471</v>
      </c>
      <c r="B44" s="942"/>
      <c r="C44" s="942"/>
      <c r="D44" s="942"/>
      <c r="E44" s="942"/>
      <c r="F44" s="942"/>
      <c r="G44" s="943"/>
      <c r="H44" s="380"/>
      <c r="I44" s="380"/>
      <c r="J44" s="380"/>
      <c r="K44" s="380"/>
      <c r="L44" s="380"/>
    </row>
    <row r="45" spans="1:12" ht="15" customHeight="1" x14ac:dyDescent="0.2">
      <c r="A45" s="944"/>
      <c r="B45" s="945"/>
      <c r="C45" s="945"/>
      <c r="D45" s="945"/>
      <c r="E45" s="945"/>
      <c r="F45" s="945"/>
      <c r="G45" s="946"/>
      <c r="H45" s="380"/>
      <c r="I45" s="380"/>
      <c r="J45" s="380"/>
      <c r="K45" s="380"/>
      <c r="L45" s="380"/>
    </row>
    <row r="46" spans="1:12" ht="15" customHeight="1" x14ac:dyDescent="0.2">
      <c r="A46" s="947"/>
      <c r="B46" s="948"/>
      <c r="C46" s="948"/>
      <c r="D46" s="948"/>
      <c r="E46" s="948"/>
      <c r="F46" s="948"/>
      <c r="G46" s="949"/>
      <c r="H46" s="380"/>
      <c r="I46" s="380"/>
      <c r="J46" s="380"/>
      <c r="K46" s="380"/>
      <c r="L46" s="380"/>
    </row>
    <row r="47" spans="1:12" ht="15" customHeight="1" x14ac:dyDescent="0.2">
      <c r="A47" s="950"/>
      <c r="B47" s="951"/>
      <c r="C47" s="951"/>
      <c r="D47" s="951"/>
      <c r="E47" s="951"/>
      <c r="F47" s="951"/>
      <c r="G47" s="952"/>
      <c r="H47" s="380"/>
      <c r="I47" s="380"/>
      <c r="J47" s="380"/>
      <c r="K47" s="380"/>
      <c r="L47" s="380"/>
    </row>
    <row r="48" spans="1:12" ht="15" customHeight="1" x14ac:dyDescent="0.2">
      <c r="A48" s="950"/>
      <c r="B48" s="951"/>
      <c r="C48" s="951"/>
      <c r="D48" s="951"/>
      <c r="E48" s="951"/>
      <c r="F48" s="951"/>
      <c r="G48" s="952"/>
      <c r="H48" s="380"/>
      <c r="I48" s="380"/>
      <c r="J48" s="380"/>
      <c r="K48" s="380"/>
      <c r="L48" s="380"/>
    </row>
    <row r="49" spans="1:12" ht="15" customHeight="1" x14ac:dyDescent="0.2">
      <c r="A49" s="950"/>
      <c r="B49" s="951"/>
      <c r="C49" s="951"/>
      <c r="D49" s="951"/>
      <c r="E49" s="951"/>
      <c r="F49" s="951"/>
      <c r="G49" s="952"/>
      <c r="H49" s="380"/>
      <c r="I49" s="380"/>
      <c r="J49" s="380"/>
      <c r="K49" s="380"/>
      <c r="L49" s="380"/>
    </row>
    <row r="50" spans="1:12" ht="15" customHeight="1" x14ac:dyDescent="0.2">
      <c r="A50" s="950"/>
      <c r="B50" s="951"/>
      <c r="C50" s="951"/>
      <c r="D50" s="951"/>
      <c r="E50" s="951"/>
      <c r="F50" s="951"/>
      <c r="G50" s="952"/>
      <c r="H50" s="380"/>
      <c r="I50" s="380"/>
      <c r="J50" s="380"/>
      <c r="K50" s="380"/>
      <c r="L50" s="380"/>
    </row>
    <row r="51" spans="1:12" ht="15" customHeight="1" x14ac:dyDescent="0.2">
      <c r="A51" s="950"/>
      <c r="B51" s="951"/>
      <c r="C51" s="951"/>
      <c r="D51" s="951"/>
      <c r="E51" s="951"/>
      <c r="F51" s="951"/>
      <c r="G51" s="952"/>
      <c r="H51" s="380"/>
      <c r="I51" s="380"/>
      <c r="J51" s="380"/>
      <c r="K51" s="380"/>
      <c r="L51" s="380"/>
    </row>
    <row r="52" spans="1:12" ht="15" customHeight="1" x14ac:dyDescent="0.2">
      <c r="A52" s="950"/>
      <c r="B52" s="951"/>
      <c r="C52" s="951"/>
      <c r="D52" s="951"/>
      <c r="E52" s="951"/>
      <c r="F52" s="951"/>
      <c r="G52" s="952"/>
      <c r="H52" s="380"/>
      <c r="I52" s="380"/>
      <c r="J52" s="380"/>
      <c r="K52" s="380"/>
      <c r="L52" s="380"/>
    </row>
    <row r="53" spans="1:12" ht="15" customHeight="1" x14ac:dyDescent="0.2">
      <c r="A53" s="950"/>
      <c r="B53" s="951"/>
      <c r="C53" s="951"/>
      <c r="D53" s="951"/>
      <c r="E53" s="951"/>
      <c r="F53" s="951"/>
      <c r="G53" s="952"/>
      <c r="H53" s="380"/>
      <c r="I53" s="380"/>
      <c r="J53" s="380"/>
      <c r="K53" s="380"/>
      <c r="L53" s="380"/>
    </row>
    <row r="54" spans="1:12" ht="15" customHeight="1" x14ac:dyDescent="0.2">
      <c r="A54" s="950"/>
      <c r="B54" s="951"/>
      <c r="C54" s="951"/>
      <c r="D54" s="951"/>
      <c r="E54" s="951"/>
      <c r="F54" s="951"/>
      <c r="G54" s="952"/>
      <c r="H54" s="380"/>
      <c r="I54" s="380"/>
      <c r="J54" s="380"/>
      <c r="K54" s="380"/>
      <c r="L54" s="380"/>
    </row>
    <row r="55" spans="1:12" ht="15" customHeight="1" x14ac:dyDescent="0.2">
      <c r="A55" s="950"/>
      <c r="B55" s="951"/>
      <c r="C55" s="951"/>
      <c r="D55" s="951"/>
      <c r="E55" s="951"/>
      <c r="F55" s="951"/>
      <c r="G55" s="952"/>
      <c r="H55" s="380"/>
      <c r="I55" s="380"/>
      <c r="J55" s="380"/>
      <c r="K55" s="380"/>
      <c r="L55" s="380"/>
    </row>
    <row r="56" spans="1:12" ht="15" customHeight="1" x14ac:dyDescent="0.2">
      <c r="A56" s="950"/>
      <c r="B56" s="951"/>
      <c r="C56" s="951"/>
      <c r="D56" s="951"/>
      <c r="E56" s="951"/>
      <c r="F56" s="951"/>
      <c r="G56" s="952"/>
      <c r="H56" s="380"/>
      <c r="I56" s="426"/>
      <c r="J56" s="380"/>
      <c r="K56" s="380"/>
      <c r="L56" s="380"/>
    </row>
    <row r="57" spans="1:12" ht="15" customHeight="1" x14ac:dyDescent="0.2">
      <c r="A57" s="950"/>
      <c r="B57" s="951"/>
      <c r="C57" s="951"/>
      <c r="D57" s="951"/>
      <c r="E57" s="951"/>
      <c r="F57" s="951"/>
      <c r="G57" s="952"/>
      <c r="H57" s="380"/>
      <c r="I57" s="427"/>
      <c r="J57" s="380"/>
      <c r="K57" s="380"/>
      <c r="L57" s="380"/>
    </row>
    <row r="58" spans="1:12" ht="15" customHeight="1" x14ac:dyDescent="0.2">
      <c r="A58" s="950"/>
      <c r="B58" s="951"/>
      <c r="C58" s="951"/>
      <c r="D58" s="951"/>
      <c r="E58" s="951"/>
      <c r="F58" s="951"/>
      <c r="G58" s="952"/>
      <c r="H58" s="380"/>
      <c r="I58" s="380"/>
      <c r="J58" s="380"/>
      <c r="K58" s="380"/>
      <c r="L58" s="380"/>
    </row>
    <row r="59" spans="1:12" ht="15" customHeight="1" x14ac:dyDescent="0.2">
      <c r="A59" s="950"/>
      <c r="B59" s="951"/>
      <c r="C59" s="951"/>
      <c r="D59" s="951"/>
      <c r="E59" s="951"/>
      <c r="F59" s="951"/>
      <c r="G59" s="952"/>
      <c r="H59" s="380"/>
      <c r="I59" s="380"/>
      <c r="J59" s="380"/>
      <c r="K59" s="380"/>
      <c r="L59" s="380"/>
    </row>
    <row r="60" spans="1:12" ht="15" customHeight="1" x14ac:dyDescent="0.2">
      <c r="A60" s="953"/>
      <c r="B60" s="954"/>
      <c r="C60" s="954"/>
      <c r="D60" s="954"/>
      <c r="E60" s="954"/>
      <c r="F60" s="954"/>
      <c r="G60" s="955"/>
      <c r="H60" s="380"/>
      <c r="I60" s="380"/>
      <c r="J60" s="380"/>
      <c r="K60" s="380"/>
      <c r="L60" s="380"/>
    </row>
    <row r="61" spans="1:12" ht="12.75" customHeight="1" x14ac:dyDescent="0.2">
      <c r="A61" s="430" t="s">
        <v>465</v>
      </c>
      <c r="B61" s="438"/>
      <c r="C61" s="438"/>
      <c r="D61" s="438"/>
      <c r="E61" s="438"/>
      <c r="F61" s="438"/>
      <c r="G61" s="438"/>
      <c r="H61" s="380"/>
      <c r="I61" s="380"/>
      <c r="J61" s="380"/>
      <c r="K61" s="380"/>
      <c r="L61" s="380"/>
    </row>
    <row r="62" spans="1:12" x14ac:dyDescent="0.2">
      <c r="H62" s="380"/>
      <c r="I62" s="380"/>
      <c r="J62" s="380"/>
      <c r="K62" s="380"/>
      <c r="L62" s="380"/>
    </row>
    <row r="63" spans="1:12" ht="12" customHeight="1" x14ac:dyDescent="0.2">
      <c r="H63" s="380"/>
      <c r="I63" s="380"/>
      <c r="J63" s="380"/>
      <c r="K63" s="380"/>
      <c r="L63" s="380"/>
    </row>
    <row r="64" spans="1:12" ht="12.6" customHeight="1" x14ac:dyDescent="0.2">
      <c r="H64" s="380"/>
      <c r="I64" s="380"/>
      <c r="J64" s="380"/>
      <c r="K64" s="380"/>
      <c r="L64" s="380"/>
    </row>
    <row r="65" spans="8:12" ht="12.6" customHeight="1" x14ac:dyDescent="0.2">
      <c r="H65" s="380"/>
      <c r="I65" s="380"/>
      <c r="J65" s="380"/>
      <c r="K65" s="380"/>
      <c r="L65" s="380"/>
    </row>
    <row r="66" spans="8:12" ht="12.6" customHeight="1" x14ac:dyDescent="0.2">
      <c r="H66" s="380"/>
      <c r="I66" s="380"/>
      <c r="J66" s="380"/>
      <c r="K66" s="380"/>
      <c r="L66" s="380"/>
    </row>
    <row r="67" spans="8:12" ht="11.25" customHeight="1" x14ac:dyDescent="0.2">
      <c r="H67" s="380"/>
      <c r="I67" s="380"/>
      <c r="J67" s="380"/>
      <c r="K67" s="380"/>
      <c r="L67" s="380"/>
    </row>
    <row r="68" spans="8:12" ht="12.75" customHeight="1" x14ac:dyDescent="0.2">
      <c r="H68" s="380"/>
      <c r="I68" s="380"/>
      <c r="J68" s="380"/>
      <c r="K68" s="380"/>
      <c r="L68" s="380"/>
    </row>
    <row r="69" spans="8:12" ht="12.75" customHeight="1" x14ac:dyDescent="0.2">
      <c r="H69" s="380"/>
      <c r="I69" s="380"/>
      <c r="J69" s="380"/>
      <c r="K69" s="380"/>
      <c r="L69" s="380"/>
    </row>
    <row r="70" spans="8:12" ht="12.75" customHeight="1" x14ac:dyDescent="0.2">
      <c r="H70" s="380"/>
      <c r="I70" s="380"/>
      <c r="J70" s="380"/>
      <c r="K70" s="380"/>
      <c r="L70" s="380"/>
    </row>
    <row r="71" spans="8:12" ht="12.75" customHeight="1" x14ac:dyDescent="0.2">
      <c r="H71" s="380"/>
      <c r="I71" s="380"/>
      <c r="J71" s="380"/>
      <c r="K71" s="380"/>
      <c r="L71" s="380"/>
    </row>
    <row r="72" spans="8:12" ht="12.75" customHeight="1" x14ac:dyDescent="0.2">
      <c r="H72" s="380"/>
      <c r="I72" s="380"/>
      <c r="J72" s="380"/>
      <c r="K72" s="380"/>
      <c r="L72" s="380"/>
    </row>
    <row r="73" spans="8:12" ht="12.75" customHeight="1" x14ac:dyDescent="0.2">
      <c r="H73" s="380"/>
      <c r="I73" s="380"/>
      <c r="J73" s="380"/>
      <c r="K73" s="380"/>
      <c r="L73" s="380"/>
    </row>
    <row r="74" spans="8:12" ht="12.75" customHeight="1" x14ac:dyDescent="0.2">
      <c r="H74" s="380"/>
      <c r="I74" s="380"/>
      <c r="J74" s="380"/>
      <c r="K74" s="380"/>
      <c r="L74" s="380"/>
    </row>
    <row r="75" spans="8:12" ht="12" customHeight="1" x14ac:dyDescent="0.2">
      <c r="H75" s="380"/>
      <c r="I75" s="380"/>
      <c r="J75" s="380"/>
      <c r="K75" s="380"/>
      <c r="L75" s="380"/>
    </row>
    <row r="76" spans="8:12" ht="12.6" customHeight="1" x14ac:dyDescent="0.2">
      <c r="H76" s="380"/>
      <c r="I76" s="380"/>
      <c r="J76" s="380"/>
      <c r="K76" s="380"/>
      <c r="L76" s="380"/>
    </row>
    <row r="77" spans="8:12" ht="12.6" customHeight="1" x14ac:dyDescent="0.2">
      <c r="H77" s="380"/>
      <c r="I77" s="380"/>
      <c r="J77" s="380"/>
      <c r="K77" s="380"/>
      <c r="L77" s="380"/>
    </row>
    <row r="78" spans="8:12" ht="10.5" customHeight="1" x14ac:dyDescent="0.2">
      <c r="H78" s="380"/>
      <c r="I78" s="380"/>
      <c r="J78" s="380"/>
      <c r="K78" s="380"/>
      <c r="L78" s="380"/>
    </row>
    <row r="79" spans="8:12" ht="12.75" customHeight="1" x14ac:dyDescent="0.2">
      <c r="H79" s="380"/>
      <c r="I79" s="380"/>
      <c r="J79" s="380"/>
      <c r="K79" s="380"/>
      <c r="L79" s="380"/>
    </row>
    <row r="80" spans="8:12" ht="12.75" customHeight="1" x14ac:dyDescent="0.2">
      <c r="H80" s="380"/>
      <c r="I80" s="380"/>
      <c r="J80" s="380"/>
      <c r="K80" s="380"/>
      <c r="L80" s="380"/>
    </row>
    <row r="81" spans="8:12" ht="12.75" customHeight="1" x14ac:dyDescent="0.2">
      <c r="H81" s="380"/>
      <c r="I81" s="380"/>
      <c r="J81" s="380"/>
      <c r="K81" s="380"/>
      <c r="L81" s="380"/>
    </row>
    <row r="82" spans="8:12" ht="12.75" customHeight="1" x14ac:dyDescent="0.2">
      <c r="H82" s="380"/>
      <c r="I82" s="380"/>
      <c r="J82" s="380"/>
      <c r="K82" s="380"/>
      <c r="L82" s="380"/>
    </row>
    <row r="83" spans="8:12" ht="12.75" customHeight="1" x14ac:dyDescent="0.2">
      <c r="H83" s="380"/>
      <c r="I83" s="380"/>
      <c r="J83" s="380"/>
      <c r="K83" s="380"/>
      <c r="L83" s="380"/>
    </row>
    <row r="84" spans="8:12" ht="12.75" customHeight="1" x14ac:dyDescent="0.2">
      <c r="H84" s="380"/>
      <c r="I84" s="380"/>
      <c r="J84" s="380"/>
      <c r="K84" s="380"/>
      <c r="L84" s="380"/>
    </row>
    <row r="85" spans="8:12" ht="12.75" customHeight="1" x14ac:dyDescent="0.2">
      <c r="H85" s="380"/>
      <c r="I85" s="380"/>
      <c r="J85" s="380"/>
      <c r="K85" s="380"/>
      <c r="L85" s="380"/>
    </row>
  </sheetData>
  <mergeCells count="16">
    <mergeCell ref="A4:G4"/>
    <mergeCell ref="A1:C1"/>
    <mergeCell ref="D1:G1"/>
    <mergeCell ref="A2:C2"/>
    <mergeCell ref="D2:G3"/>
    <mergeCell ref="A3:C3"/>
    <mergeCell ref="A26:G27"/>
    <mergeCell ref="A28:G43"/>
    <mergeCell ref="A44:G45"/>
    <mergeCell ref="A46:G60"/>
    <mergeCell ref="A5:B5"/>
    <mergeCell ref="D5:G6"/>
    <mergeCell ref="A6:B6"/>
    <mergeCell ref="A7:G7"/>
    <mergeCell ref="A8:G11"/>
    <mergeCell ref="A12:G25"/>
  </mergeCells>
  <printOptions horizontalCentered="1"/>
  <pageMargins left="0.35" right="0.35" top="0.35" bottom="0.35" header="0" footer="0"/>
  <pageSetup scale="83"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73D9B-7A7A-454C-9A65-09116850E6BD}">
  <sheetPr>
    <tabColor rgb="FF00B0F0"/>
  </sheetPr>
  <dimension ref="A1:O58"/>
  <sheetViews>
    <sheetView showZeros="0" zoomScale="110" zoomScaleNormal="110" zoomScaleSheetLayoutView="100" workbookViewId="0">
      <selection activeCell="J55" sqref="J55"/>
    </sheetView>
  </sheetViews>
  <sheetFormatPr defaultColWidth="8.7109375" defaultRowHeight="12.75" x14ac:dyDescent="0.2"/>
  <cols>
    <col min="1" max="1" width="8.28515625" style="381" customWidth="1"/>
    <col min="2" max="2" width="27.85546875" style="381" customWidth="1"/>
    <col min="3" max="3" width="12.42578125" style="381" customWidth="1"/>
    <col min="4" max="4" width="13.5703125" style="381" customWidth="1"/>
    <col min="5" max="5" width="13.28515625" style="381" customWidth="1"/>
    <col min="6" max="6" width="13.5703125" style="381" customWidth="1"/>
    <col min="7" max="7" width="12.5703125" style="381" customWidth="1"/>
    <col min="8" max="14" width="8.7109375" style="381"/>
    <col min="15" max="15" width="14.28515625" style="381" bestFit="1" customWidth="1"/>
    <col min="16" max="16384" width="8.7109375" style="381"/>
  </cols>
  <sheetData>
    <row r="1" spans="1:15" ht="15.75" x14ac:dyDescent="0.25">
      <c r="A1" s="907" t="s">
        <v>1</v>
      </c>
      <c r="B1" s="907"/>
      <c r="C1" s="907"/>
      <c r="D1" s="907"/>
      <c r="E1" s="907"/>
      <c r="F1" s="907"/>
      <c r="G1" s="907"/>
      <c r="H1" s="380"/>
      <c r="I1" s="380"/>
      <c r="J1" s="380"/>
      <c r="K1" s="380"/>
      <c r="L1" s="380"/>
    </row>
    <row r="2" spans="1:15" ht="15.75" x14ac:dyDescent="0.25">
      <c r="A2" s="908"/>
      <c r="B2" s="909"/>
      <c r="C2" s="910"/>
      <c r="D2" s="908" t="s">
        <v>92</v>
      </c>
      <c r="E2" s="909"/>
      <c r="F2" s="909"/>
      <c r="G2" s="910"/>
      <c r="H2" s="380"/>
      <c r="I2" s="380"/>
      <c r="J2" s="380"/>
      <c r="K2" s="380"/>
      <c r="L2" s="380"/>
    </row>
    <row r="3" spans="1:15" ht="15.75" x14ac:dyDescent="0.25">
      <c r="A3" s="980" t="s">
        <v>455</v>
      </c>
      <c r="B3" s="981"/>
      <c r="C3" s="982"/>
      <c r="D3" s="983"/>
      <c r="E3" s="984"/>
      <c r="F3" s="984"/>
      <c r="G3" s="985"/>
      <c r="H3" s="380"/>
      <c r="I3" s="380"/>
      <c r="J3" s="380"/>
      <c r="K3" s="380"/>
      <c r="L3" s="380"/>
    </row>
    <row r="4" spans="1:15" ht="4.5" customHeight="1" x14ac:dyDescent="0.2">
      <c r="A4" s="919"/>
      <c r="B4" s="920"/>
      <c r="C4" s="920"/>
      <c r="D4" s="920"/>
      <c r="E4" s="920"/>
      <c r="F4" s="920"/>
      <c r="G4" s="921"/>
      <c r="H4" s="380"/>
      <c r="I4" s="380"/>
      <c r="J4" s="380"/>
      <c r="K4" s="380"/>
      <c r="L4" s="380"/>
    </row>
    <row r="5" spans="1:15" ht="9.75" customHeight="1" x14ac:dyDescent="0.2">
      <c r="A5" s="922" t="s">
        <v>6</v>
      </c>
      <c r="B5" s="922"/>
      <c r="C5" s="435" t="s">
        <v>7</v>
      </c>
      <c r="D5" s="922" t="s">
        <v>9</v>
      </c>
      <c r="E5" s="922"/>
      <c r="F5" s="922"/>
      <c r="G5" s="382" t="s">
        <v>7</v>
      </c>
      <c r="H5" s="380"/>
      <c r="I5" s="380"/>
      <c r="J5" s="380"/>
      <c r="K5" s="380"/>
      <c r="L5" s="380"/>
    </row>
    <row r="6" spans="1:15" ht="15" customHeight="1" x14ac:dyDescent="0.2">
      <c r="A6" s="923" t="s">
        <v>672</v>
      </c>
      <c r="B6" s="924"/>
      <c r="C6" s="383" t="s">
        <v>499</v>
      </c>
      <c r="D6" s="923" t="s">
        <v>503</v>
      </c>
      <c r="E6" s="925"/>
      <c r="F6" s="924"/>
      <c r="G6" s="383" t="s">
        <v>406</v>
      </c>
      <c r="H6" s="380"/>
      <c r="I6" s="380"/>
      <c r="J6" s="380"/>
      <c r="K6" s="380"/>
      <c r="L6" s="380"/>
    </row>
    <row r="7" spans="1:15" ht="12" customHeight="1" x14ac:dyDescent="0.2">
      <c r="A7" s="880" t="s">
        <v>93</v>
      </c>
      <c r="B7" s="881"/>
      <c r="C7" s="881"/>
      <c r="D7" s="881"/>
      <c r="E7" s="881"/>
      <c r="F7" s="881"/>
      <c r="G7" s="882"/>
      <c r="H7" s="380"/>
      <c r="I7" s="380"/>
      <c r="J7" s="380"/>
      <c r="K7" s="380"/>
      <c r="L7" s="380"/>
    </row>
    <row r="8" spans="1:15" ht="12.75" customHeight="1" x14ac:dyDescent="0.2">
      <c r="A8" s="384"/>
      <c r="B8" s="384"/>
      <c r="C8" s="385" t="s">
        <v>448</v>
      </c>
      <c r="D8" s="385" t="s">
        <v>451</v>
      </c>
      <c r="E8" s="386" t="s">
        <v>451</v>
      </c>
      <c r="F8" s="387" t="s">
        <v>456</v>
      </c>
      <c r="G8" s="388" t="s">
        <v>24</v>
      </c>
      <c r="H8" s="380"/>
      <c r="I8" s="380"/>
      <c r="J8" s="380"/>
      <c r="K8" s="380"/>
      <c r="L8" s="380"/>
    </row>
    <row r="9" spans="1:15" x14ac:dyDescent="0.2">
      <c r="A9" s="389" t="s">
        <v>8</v>
      </c>
      <c r="B9" s="389" t="s">
        <v>8</v>
      </c>
      <c r="C9" s="389" t="s">
        <v>3</v>
      </c>
      <c r="D9" s="389" t="s">
        <v>25</v>
      </c>
      <c r="E9" s="433" t="s">
        <v>26</v>
      </c>
      <c r="F9" s="390" t="s">
        <v>27</v>
      </c>
      <c r="G9" s="434" t="s">
        <v>28</v>
      </c>
      <c r="H9" s="380"/>
      <c r="I9" s="380"/>
      <c r="J9" s="380"/>
      <c r="K9" s="380"/>
      <c r="L9" s="380"/>
    </row>
    <row r="10" spans="1:15" x14ac:dyDescent="0.2">
      <c r="A10" s="389" t="s">
        <v>7</v>
      </c>
      <c r="B10" s="391"/>
      <c r="C10" s="389" t="s">
        <v>31</v>
      </c>
      <c r="D10" s="389" t="s">
        <v>94</v>
      </c>
      <c r="E10" s="433" t="s">
        <v>31</v>
      </c>
      <c r="F10" s="390" t="s">
        <v>4</v>
      </c>
      <c r="G10" s="434" t="s">
        <v>33</v>
      </c>
      <c r="H10" s="380"/>
      <c r="I10" s="380"/>
      <c r="J10" s="380"/>
      <c r="K10" s="380"/>
      <c r="L10" s="380"/>
    </row>
    <row r="11" spans="1:15" x14ac:dyDescent="0.2">
      <c r="A11" s="392" t="s">
        <v>11</v>
      </c>
      <c r="B11" s="392" t="s">
        <v>12</v>
      </c>
      <c r="C11" s="392" t="s">
        <v>13</v>
      </c>
      <c r="D11" s="392" t="s">
        <v>14</v>
      </c>
      <c r="E11" s="431" t="s">
        <v>15</v>
      </c>
      <c r="F11" s="393" t="s">
        <v>16</v>
      </c>
      <c r="G11" s="432" t="s">
        <v>17</v>
      </c>
      <c r="H11" s="380"/>
      <c r="I11" s="380"/>
      <c r="J11" s="380"/>
      <c r="K11" s="380"/>
      <c r="L11" s="380"/>
    </row>
    <row r="12" spans="1:15" x14ac:dyDescent="0.2">
      <c r="A12" s="394" t="s">
        <v>406</v>
      </c>
      <c r="B12" s="395" t="s">
        <v>407</v>
      </c>
      <c r="C12" s="396">
        <v>5077957</v>
      </c>
      <c r="D12" s="398">
        <v>2583101</v>
      </c>
      <c r="E12" s="398">
        <v>5119603</v>
      </c>
      <c r="F12" s="398">
        <f>F17</f>
        <v>4553136</v>
      </c>
      <c r="G12" s="399">
        <f t="shared" ref="G12:G17" si="0">+F12-E12</f>
        <v>-566467</v>
      </c>
      <c r="H12" s="380"/>
      <c r="I12" s="380"/>
      <c r="J12" s="380"/>
      <c r="K12" s="380"/>
      <c r="L12" s="380"/>
    </row>
    <row r="13" spans="1:15" x14ac:dyDescent="0.2">
      <c r="A13" s="394"/>
      <c r="B13" s="395"/>
      <c r="C13" s="396"/>
      <c r="D13" s="396"/>
      <c r="E13" s="397"/>
      <c r="F13" s="398"/>
      <c r="G13" s="399">
        <f t="shared" si="0"/>
        <v>0</v>
      </c>
      <c r="H13" s="380"/>
      <c r="I13" s="380"/>
      <c r="J13" s="380"/>
      <c r="K13" s="380"/>
      <c r="L13" s="380"/>
      <c r="O13" s="724"/>
    </row>
    <row r="14" spans="1:15" x14ac:dyDescent="0.2">
      <c r="A14" s="394"/>
      <c r="B14" s="395" t="s">
        <v>472</v>
      </c>
      <c r="C14" s="396"/>
      <c r="D14" s="396"/>
      <c r="E14" s="397"/>
      <c r="F14" s="398"/>
      <c r="G14" s="399">
        <f t="shared" si="0"/>
        <v>0</v>
      </c>
      <c r="H14" s="380"/>
      <c r="I14" s="380"/>
      <c r="J14" s="380"/>
      <c r="K14" s="380"/>
      <c r="L14" s="380"/>
    </row>
    <row r="15" spans="1:15" x14ac:dyDescent="0.2">
      <c r="A15" s="394"/>
      <c r="B15" s="395"/>
      <c r="C15" s="396"/>
      <c r="D15" s="396"/>
      <c r="E15" s="397"/>
      <c r="F15" s="398"/>
      <c r="G15" s="399">
        <f t="shared" si="0"/>
        <v>0</v>
      </c>
      <c r="H15" s="380"/>
      <c r="I15" s="380"/>
      <c r="J15" s="380"/>
      <c r="K15" s="380"/>
      <c r="L15" s="380"/>
    </row>
    <row r="16" spans="1:15" ht="12" customHeight="1" x14ac:dyDescent="0.2">
      <c r="A16" s="394"/>
      <c r="B16" s="395"/>
      <c r="C16" s="396"/>
      <c r="D16" s="396"/>
      <c r="E16" s="397"/>
      <c r="F16" s="398"/>
      <c r="G16" s="399">
        <f t="shared" si="0"/>
        <v>0</v>
      </c>
      <c r="H16" s="380"/>
      <c r="I16" s="380"/>
      <c r="J16" s="380"/>
      <c r="K16" s="380"/>
      <c r="L16" s="380"/>
    </row>
    <row r="17" spans="1:12" x14ac:dyDescent="0.2">
      <c r="A17" s="877" t="s">
        <v>0</v>
      </c>
      <c r="B17" s="879"/>
      <c r="C17" s="677">
        <v>5077957</v>
      </c>
      <c r="D17" s="400">
        <v>2583101</v>
      </c>
      <c r="E17" s="401">
        <v>5119603</v>
      </c>
      <c r="F17" s="402">
        <f>'71-53F-VOTER REGISTRATION'!F24</f>
        <v>4553136</v>
      </c>
      <c r="G17" s="399">
        <f t="shared" si="0"/>
        <v>-566467</v>
      </c>
      <c r="H17" s="380"/>
      <c r="I17" s="380"/>
      <c r="J17" s="380"/>
      <c r="K17" s="380"/>
      <c r="L17" s="380"/>
    </row>
    <row r="18" spans="1:12" x14ac:dyDescent="0.2">
      <c r="A18" s="880" t="s">
        <v>95</v>
      </c>
      <c r="B18" s="881"/>
      <c r="C18" s="881"/>
      <c r="D18" s="881"/>
      <c r="E18" s="881"/>
      <c r="F18" s="881"/>
      <c r="G18" s="882"/>
      <c r="H18" s="380"/>
      <c r="I18" s="380"/>
      <c r="J18" s="380"/>
      <c r="K18" s="380"/>
      <c r="L18" s="380"/>
    </row>
    <row r="19" spans="1:12" x14ac:dyDescent="0.2">
      <c r="A19" s="389" t="s">
        <v>8</v>
      </c>
      <c r="B19" s="389"/>
      <c r="C19" s="403" t="s">
        <v>96</v>
      </c>
      <c r="D19" s="404" t="s">
        <v>451</v>
      </c>
      <c r="E19" s="405" t="s">
        <v>97</v>
      </c>
      <c r="F19" s="406" t="s">
        <v>456</v>
      </c>
      <c r="G19" s="407" t="s">
        <v>98</v>
      </c>
      <c r="H19" s="380"/>
      <c r="I19" s="380"/>
      <c r="J19" s="380"/>
      <c r="K19" s="380"/>
      <c r="L19" s="380"/>
    </row>
    <row r="20" spans="1:12" x14ac:dyDescent="0.2">
      <c r="A20" s="389" t="s">
        <v>7</v>
      </c>
      <c r="B20" s="389" t="s">
        <v>8</v>
      </c>
      <c r="C20" s="408" t="s">
        <v>460</v>
      </c>
      <c r="D20" s="403" t="s">
        <v>62</v>
      </c>
      <c r="E20" s="405" t="s">
        <v>464</v>
      </c>
      <c r="F20" s="409" t="s">
        <v>62</v>
      </c>
      <c r="G20" s="410" t="s">
        <v>100</v>
      </c>
      <c r="H20" s="380"/>
      <c r="I20" s="380"/>
      <c r="J20" s="380"/>
      <c r="K20" s="380"/>
      <c r="L20" s="380"/>
    </row>
    <row r="21" spans="1:12" x14ac:dyDescent="0.2">
      <c r="A21" s="392" t="s">
        <v>11</v>
      </c>
      <c r="B21" s="392" t="s">
        <v>12</v>
      </c>
      <c r="C21" s="392" t="s">
        <v>13</v>
      </c>
      <c r="D21" s="392" t="s">
        <v>14</v>
      </c>
      <c r="E21" s="431" t="s">
        <v>15</v>
      </c>
      <c r="F21" s="393" t="s">
        <v>16</v>
      </c>
      <c r="G21" s="432" t="s">
        <v>17</v>
      </c>
      <c r="H21" s="380"/>
      <c r="I21" s="380"/>
      <c r="J21" s="380"/>
      <c r="K21" s="380"/>
      <c r="L21" s="380"/>
    </row>
    <row r="22" spans="1:12" x14ac:dyDescent="0.2">
      <c r="A22" s="394" t="s">
        <v>406</v>
      </c>
      <c r="B22" s="411" t="s">
        <v>407</v>
      </c>
      <c r="C22" s="396">
        <v>42</v>
      </c>
      <c r="D22" s="396">
        <v>39</v>
      </c>
      <c r="E22" s="398">
        <v>42</v>
      </c>
      <c r="F22" s="398">
        <f>'71-53F-VOTER REGISTRATION'!F30</f>
        <v>83</v>
      </c>
      <c r="G22" s="399">
        <f t="shared" ref="G22:G26" si="1">F22-D22</f>
        <v>44</v>
      </c>
      <c r="H22" s="380"/>
      <c r="I22" s="380"/>
      <c r="J22" s="380"/>
      <c r="K22" s="380"/>
      <c r="L22" s="380"/>
    </row>
    <row r="23" spans="1:12" x14ac:dyDescent="0.2">
      <c r="A23" s="394"/>
      <c r="B23" s="411"/>
      <c r="C23" s="396"/>
      <c r="D23" s="396"/>
      <c r="E23" s="397"/>
      <c r="F23" s="398"/>
      <c r="G23" s="399">
        <f t="shared" si="1"/>
        <v>0</v>
      </c>
      <c r="H23" s="380"/>
      <c r="I23" s="380"/>
      <c r="J23" s="380"/>
      <c r="K23" s="380"/>
      <c r="L23" s="380"/>
    </row>
    <row r="24" spans="1:12" x14ac:dyDescent="0.2">
      <c r="A24" s="394"/>
      <c r="B24" s="411"/>
      <c r="C24" s="396"/>
      <c r="D24" s="396"/>
      <c r="E24" s="397"/>
      <c r="F24" s="398"/>
      <c r="G24" s="399">
        <f t="shared" si="1"/>
        <v>0</v>
      </c>
      <c r="H24" s="380"/>
      <c r="I24" s="380"/>
      <c r="J24" s="380"/>
      <c r="K24" s="380"/>
      <c r="L24" s="380"/>
    </row>
    <row r="25" spans="1:12" x14ac:dyDescent="0.2">
      <c r="A25" s="394"/>
      <c r="B25" s="411"/>
      <c r="C25" s="396"/>
      <c r="D25" s="396"/>
      <c r="E25" s="397"/>
      <c r="F25" s="398"/>
      <c r="G25" s="399">
        <f t="shared" si="1"/>
        <v>0</v>
      </c>
      <c r="H25" s="380"/>
      <c r="I25" s="380"/>
      <c r="J25" s="380"/>
      <c r="K25" s="380"/>
      <c r="L25" s="380"/>
    </row>
    <row r="26" spans="1:12" x14ac:dyDescent="0.2">
      <c r="A26" s="394"/>
      <c r="B26" s="411"/>
      <c r="C26" s="396"/>
      <c r="D26" s="396"/>
      <c r="E26" s="397"/>
      <c r="F26" s="398"/>
      <c r="G26" s="399">
        <f t="shared" si="1"/>
        <v>0</v>
      </c>
      <c r="H26" s="380"/>
      <c r="I26" s="380"/>
      <c r="J26" s="380"/>
      <c r="K26" s="380"/>
      <c r="L26" s="380"/>
    </row>
    <row r="27" spans="1:12" x14ac:dyDescent="0.2">
      <c r="A27" s="877" t="s">
        <v>101</v>
      </c>
      <c r="B27" s="879"/>
      <c r="C27" s="400">
        <f>SUM(C22:C26)</f>
        <v>42</v>
      </c>
      <c r="D27" s="400">
        <f>SUM(D22:D26)</f>
        <v>39</v>
      </c>
      <c r="E27" s="401">
        <f>SUM(E22:E26)</f>
        <v>42</v>
      </c>
      <c r="F27" s="402">
        <f>SUM(F22:F26)</f>
        <v>83</v>
      </c>
      <c r="G27" s="399">
        <f>SUM(G22:G26)</f>
        <v>44</v>
      </c>
      <c r="H27" s="380"/>
      <c r="I27" s="380"/>
      <c r="J27" s="380"/>
      <c r="K27" s="380"/>
      <c r="L27" s="380"/>
    </row>
    <row r="28" spans="1:12" x14ac:dyDescent="0.2">
      <c r="A28" s="880" t="s">
        <v>473</v>
      </c>
      <c r="B28" s="881"/>
      <c r="C28" s="881"/>
      <c r="D28" s="881"/>
      <c r="E28" s="881"/>
      <c r="F28" s="881"/>
      <c r="G28" s="882"/>
      <c r="H28" s="380"/>
      <c r="I28" s="380"/>
      <c r="J28" s="380"/>
      <c r="K28" s="380"/>
      <c r="L28" s="380"/>
    </row>
    <row r="29" spans="1:12" x14ac:dyDescent="0.2">
      <c r="A29" s="384"/>
      <c r="B29" s="384"/>
      <c r="C29" s="385" t="s">
        <v>448</v>
      </c>
      <c r="D29" s="385" t="s">
        <v>451</v>
      </c>
      <c r="E29" s="386" t="s">
        <v>451</v>
      </c>
      <c r="F29" s="387" t="s">
        <v>456</v>
      </c>
      <c r="G29" s="388" t="s">
        <v>24</v>
      </c>
      <c r="H29" s="380"/>
      <c r="I29" s="380"/>
      <c r="J29" s="380"/>
      <c r="K29" s="380"/>
      <c r="L29" s="380"/>
    </row>
    <row r="30" spans="1:12" x14ac:dyDescent="0.2">
      <c r="A30" s="389" t="s">
        <v>8</v>
      </c>
      <c r="B30" s="389" t="s">
        <v>8</v>
      </c>
      <c r="C30" s="389" t="s">
        <v>3</v>
      </c>
      <c r="D30" s="389" t="s">
        <v>25</v>
      </c>
      <c r="E30" s="433" t="s">
        <v>5</v>
      </c>
      <c r="F30" s="390" t="s">
        <v>27</v>
      </c>
      <c r="G30" s="434" t="s">
        <v>28</v>
      </c>
      <c r="H30" s="380"/>
      <c r="I30" s="380"/>
      <c r="J30" s="380"/>
      <c r="K30" s="380"/>
      <c r="L30" s="380"/>
    </row>
    <row r="31" spans="1:12" x14ac:dyDescent="0.2">
      <c r="A31" s="389" t="s">
        <v>7</v>
      </c>
      <c r="B31" s="391"/>
      <c r="C31" s="389" t="s">
        <v>102</v>
      </c>
      <c r="D31" s="389" t="s">
        <v>4</v>
      </c>
      <c r="E31" s="433"/>
      <c r="F31" s="390" t="s">
        <v>4</v>
      </c>
      <c r="G31" s="434" t="s">
        <v>33</v>
      </c>
      <c r="H31" s="380"/>
      <c r="I31" s="380"/>
      <c r="J31" s="380"/>
      <c r="K31" s="380"/>
      <c r="L31" s="380"/>
    </row>
    <row r="32" spans="1:12" x14ac:dyDescent="0.2">
      <c r="A32" s="392" t="s">
        <v>11</v>
      </c>
      <c r="B32" s="392" t="s">
        <v>12</v>
      </c>
      <c r="C32" s="392" t="s">
        <v>13</v>
      </c>
      <c r="D32" s="392" t="s">
        <v>14</v>
      </c>
      <c r="E32" s="431" t="s">
        <v>15</v>
      </c>
      <c r="F32" s="393" t="s">
        <v>16</v>
      </c>
      <c r="G32" s="432" t="s">
        <v>17</v>
      </c>
      <c r="H32" s="380"/>
      <c r="I32" s="380"/>
      <c r="J32" s="380"/>
      <c r="K32" s="380"/>
      <c r="L32" s="380"/>
    </row>
    <row r="33" spans="1:12" ht="12" customHeight="1" x14ac:dyDescent="0.2">
      <c r="A33" s="394"/>
      <c r="B33" s="395"/>
      <c r="C33" s="396"/>
      <c r="D33" s="396"/>
      <c r="E33" s="397"/>
      <c r="F33" s="398"/>
      <c r="G33" s="399">
        <f t="shared" ref="G33:G38" si="2">+F33-E33</f>
        <v>0</v>
      </c>
      <c r="H33" s="380"/>
      <c r="I33" s="380"/>
      <c r="J33" s="380"/>
      <c r="K33" s="380"/>
      <c r="L33" s="380"/>
    </row>
    <row r="34" spans="1:12" ht="12.6" customHeight="1" x14ac:dyDescent="0.2">
      <c r="A34" s="394"/>
      <c r="B34" s="395"/>
      <c r="C34" s="396"/>
      <c r="D34" s="396"/>
      <c r="E34" s="397"/>
      <c r="F34" s="398"/>
      <c r="G34" s="399">
        <f t="shared" si="2"/>
        <v>0</v>
      </c>
      <c r="H34" s="380"/>
      <c r="I34" s="380"/>
      <c r="J34" s="380"/>
      <c r="K34" s="380"/>
      <c r="L34" s="380"/>
    </row>
    <row r="35" spans="1:12" x14ac:dyDescent="0.2">
      <c r="A35" s="412"/>
      <c r="B35" s="413"/>
      <c r="C35" s="400"/>
      <c r="D35" s="400"/>
      <c r="E35" s="401"/>
      <c r="F35" s="402"/>
      <c r="G35" s="399">
        <f t="shared" si="2"/>
        <v>0</v>
      </c>
    </row>
    <row r="36" spans="1:12" x14ac:dyDescent="0.2">
      <c r="A36" s="412"/>
      <c r="B36" s="413"/>
      <c r="C36" s="400"/>
      <c r="D36" s="400"/>
      <c r="E36" s="401"/>
      <c r="F36" s="402"/>
      <c r="G36" s="399">
        <f t="shared" si="2"/>
        <v>0</v>
      </c>
    </row>
    <row r="37" spans="1:12" x14ac:dyDescent="0.2">
      <c r="A37" s="412"/>
      <c r="B37" s="413"/>
      <c r="C37" s="400"/>
      <c r="D37" s="400"/>
      <c r="E37" s="401"/>
      <c r="F37" s="402"/>
      <c r="G37" s="399">
        <f t="shared" si="2"/>
        <v>0</v>
      </c>
    </row>
    <row r="38" spans="1:12" ht="12.6" customHeight="1" x14ac:dyDescent="0.2">
      <c r="A38" s="877" t="s">
        <v>0</v>
      </c>
      <c r="B38" s="879"/>
      <c r="C38" s="400">
        <f>SUM(C33:C37)</f>
        <v>0</v>
      </c>
      <c r="D38" s="400">
        <f>SUM(D33:D37)</f>
        <v>0</v>
      </c>
      <c r="E38" s="401">
        <f>SUM(E33:E37)</f>
        <v>0</v>
      </c>
      <c r="F38" s="402">
        <f>SUM(F33:F37)</f>
        <v>0</v>
      </c>
      <c r="G38" s="399">
        <f t="shared" si="2"/>
        <v>0</v>
      </c>
      <c r="H38" s="380"/>
      <c r="I38" s="380"/>
      <c r="J38" s="380"/>
      <c r="K38" s="380"/>
      <c r="L38" s="380"/>
    </row>
    <row r="39" spans="1:12" x14ac:dyDescent="0.2">
      <c r="A39" s="880" t="s">
        <v>103</v>
      </c>
      <c r="B39" s="881"/>
      <c r="C39" s="881"/>
      <c r="D39" s="881"/>
      <c r="E39" s="881"/>
      <c r="F39" s="881"/>
      <c r="G39" s="882"/>
    </row>
    <row r="40" spans="1:12" ht="12.75" customHeight="1" x14ac:dyDescent="0.2">
      <c r="A40" s="414" t="s">
        <v>104</v>
      </c>
      <c r="B40" s="384"/>
      <c r="C40" s="385" t="s">
        <v>105</v>
      </c>
      <c r="D40" s="385" t="s">
        <v>451</v>
      </c>
      <c r="E40" s="386" t="s">
        <v>451</v>
      </c>
      <c r="F40" s="387" t="s">
        <v>456</v>
      </c>
      <c r="G40" s="415" t="s">
        <v>456</v>
      </c>
      <c r="H40" s="380"/>
      <c r="I40" s="380"/>
      <c r="J40" s="380"/>
      <c r="K40" s="380"/>
      <c r="L40" s="380"/>
    </row>
    <row r="41" spans="1:12" ht="12.75" customHeight="1" x14ac:dyDescent="0.2">
      <c r="A41" s="389" t="s">
        <v>106</v>
      </c>
      <c r="B41" s="389" t="s">
        <v>30</v>
      </c>
      <c r="C41" s="389" t="s">
        <v>107</v>
      </c>
      <c r="D41" s="389" t="s">
        <v>108</v>
      </c>
      <c r="E41" s="433" t="s">
        <v>108</v>
      </c>
      <c r="F41" s="390" t="s">
        <v>109</v>
      </c>
      <c r="G41" s="416" t="s">
        <v>443</v>
      </c>
      <c r="H41" s="380"/>
      <c r="I41" s="380"/>
      <c r="J41" s="380"/>
      <c r="K41" s="380"/>
      <c r="L41" s="380"/>
    </row>
    <row r="42" spans="1:12" x14ac:dyDescent="0.2">
      <c r="A42" s="417" t="s">
        <v>110</v>
      </c>
      <c r="B42" s="391"/>
      <c r="C42" s="389"/>
      <c r="D42" s="418" t="s">
        <v>111</v>
      </c>
      <c r="E42" s="419" t="s">
        <v>112</v>
      </c>
      <c r="F42" s="420" t="s">
        <v>111</v>
      </c>
      <c r="G42" s="421" t="s">
        <v>112</v>
      </c>
      <c r="H42" s="380"/>
      <c r="I42" s="380"/>
      <c r="J42" s="380"/>
      <c r="K42" s="380"/>
      <c r="L42" s="380"/>
    </row>
    <row r="43" spans="1:12" x14ac:dyDescent="0.2">
      <c r="A43" s="392" t="s">
        <v>11</v>
      </c>
      <c r="B43" s="392" t="s">
        <v>12</v>
      </c>
      <c r="C43" s="392" t="s">
        <v>13</v>
      </c>
      <c r="D43" s="392" t="s">
        <v>14</v>
      </c>
      <c r="E43" s="431" t="s">
        <v>15</v>
      </c>
      <c r="F43" s="393" t="s">
        <v>16</v>
      </c>
      <c r="G43" s="422" t="s">
        <v>17</v>
      </c>
    </row>
    <row r="44" spans="1:12" x14ac:dyDescent="0.2">
      <c r="A44" s="412"/>
      <c r="B44" s="413"/>
      <c r="C44" s="400"/>
      <c r="D44" s="400"/>
      <c r="E44" s="401"/>
      <c r="F44" s="402"/>
      <c r="G44" s="423"/>
    </row>
    <row r="45" spans="1:12" x14ac:dyDescent="0.2">
      <c r="A45" s="412"/>
      <c r="B45" s="413"/>
      <c r="C45" s="400"/>
      <c r="D45" s="400"/>
      <c r="E45" s="401"/>
      <c r="F45" s="402"/>
      <c r="G45" s="423"/>
    </row>
    <row r="46" spans="1:12" x14ac:dyDescent="0.2">
      <c r="A46" s="412"/>
      <c r="B46" s="413"/>
      <c r="C46" s="400"/>
      <c r="D46" s="400"/>
      <c r="E46" s="401"/>
      <c r="F46" s="402"/>
      <c r="G46" s="423"/>
    </row>
    <row r="47" spans="1:12" x14ac:dyDescent="0.2">
      <c r="A47" s="412"/>
      <c r="B47" s="413"/>
      <c r="C47" s="400"/>
      <c r="D47" s="400"/>
      <c r="E47" s="401"/>
      <c r="F47" s="402"/>
      <c r="G47" s="423"/>
    </row>
    <row r="48" spans="1:12" x14ac:dyDescent="0.2">
      <c r="A48" s="412"/>
      <c r="B48" s="413"/>
      <c r="C48" s="400"/>
      <c r="D48" s="400"/>
      <c r="E48" s="401"/>
      <c r="F48" s="402"/>
      <c r="G48" s="423"/>
    </row>
    <row r="49" spans="1:9" x14ac:dyDescent="0.2">
      <c r="A49" s="877" t="s">
        <v>0</v>
      </c>
      <c r="B49" s="879"/>
      <c r="C49" s="400">
        <f>SUM(C44:C48)</f>
        <v>0</v>
      </c>
      <c r="D49" s="400">
        <f>SUM(D44:D48)</f>
        <v>0</v>
      </c>
      <c r="E49" s="401">
        <f>SUM(E44:E48)</f>
        <v>0</v>
      </c>
      <c r="F49" s="402">
        <f>SUM(F44:F48)</f>
        <v>0</v>
      </c>
      <c r="G49" s="423"/>
    </row>
    <row r="50" spans="1:9" x14ac:dyDescent="0.2">
      <c r="A50" s="880" t="s">
        <v>113</v>
      </c>
      <c r="B50" s="881"/>
      <c r="C50" s="881"/>
      <c r="D50" s="881"/>
      <c r="E50" s="881"/>
      <c r="F50" s="881"/>
      <c r="G50" s="882"/>
    </row>
    <row r="51" spans="1:9" x14ac:dyDescent="0.2">
      <c r="A51" s="414" t="s">
        <v>104</v>
      </c>
      <c r="B51" s="384"/>
      <c r="C51" s="385" t="s">
        <v>448</v>
      </c>
      <c r="D51" s="385" t="s">
        <v>451</v>
      </c>
      <c r="E51" s="386" t="s">
        <v>451</v>
      </c>
      <c r="F51" s="387" t="s">
        <v>456</v>
      </c>
      <c r="G51" s="388" t="s">
        <v>24</v>
      </c>
    </row>
    <row r="52" spans="1:9" x14ac:dyDescent="0.2">
      <c r="A52" s="389" t="s">
        <v>106</v>
      </c>
      <c r="B52" s="389" t="s">
        <v>30</v>
      </c>
      <c r="C52" s="389" t="s">
        <v>429</v>
      </c>
      <c r="D52" s="389" t="s">
        <v>429</v>
      </c>
      <c r="E52" s="433" t="s">
        <v>429</v>
      </c>
      <c r="F52" s="390" t="s">
        <v>429</v>
      </c>
      <c r="G52" s="434" t="s">
        <v>28</v>
      </c>
    </row>
    <row r="53" spans="1:9" x14ac:dyDescent="0.2">
      <c r="A53" s="417" t="s">
        <v>110</v>
      </c>
      <c r="B53" s="391"/>
      <c r="C53" s="389" t="s">
        <v>31</v>
      </c>
      <c r="D53" s="389" t="s">
        <v>94</v>
      </c>
      <c r="E53" s="433" t="s">
        <v>31</v>
      </c>
      <c r="F53" s="390" t="s">
        <v>4</v>
      </c>
      <c r="G53" s="434" t="s">
        <v>33</v>
      </c>
    </row>
    <row r="54" spans="1:9" x14ac:dyDescent="0.2">
      <c r="A54" s="392" t="s">
        <v>11</v>
      </c>
      <c r="B54" s="392" t="s">
        <v>12</v>
      </c>
      <c r="C54" s="392" t="s">
        <v>13</v>
      </c>
      <c r="D54" s="392" t="s">
        <v>14</v>
      </c>
      <c r="E54" s="431" t="s">
        <v>15</v>
      </c>
      <c r="F54" s="393" t="s">
        <v>16</v>
      </c>
      <c r="G54" s="432" t="s">
        <v>17</v>
      </c>
    </row>
    <row r="55" spans="1:9" x14ac:dyDescent="0.2">
      <c r="A55" s="412" t="s">
        <v>382</v>
      </c>
      <c r="B55" s="413" t="s">
        <v>397</v>
      </c>
      <c r="C55" s="400">
        <f>1775670*H55</f>
        <v>703698.02099999995</v>
      </c>
      <c r="D55" s="400">
        <f>1708097*0.3963</f>
        <v>676918.84109999996</v>
      </c>
      <c r="E55" s="400">
        <f>1650920*0.3963</f>
        <v>654259.59600000002</v>
      </c>
      <c r="F55" s="400">
        <f>1708097*0.3963</f>
        <v>676918.84109999996</v>
      </c>
      <c r="G55" s="423">
        <f t="shared" ref="G55:G56" si="3">+F55-E55</f>
        <v>22659.245099999942</v>
      </c>
      <c r="H55" s="380">
        <v>0.39629999999999999</v>
      </c>
      <c r="I55" s="380"/>
    </row>
    <row r="56" spans="1:9" x14ac:dyDescent="0.2">
      <c r="A56" s="412" t="s">
        <v>382</v>
      </c>
      <c r="B56" s="413" t="s">
        <v>398</v>
      </c>
      <c r="C56" s="400"/>
      <c r="D56" s="400" t="s">
        <v>498</v>
      </c>
      <c r="E56" s="401"/>
      <c r="F56" s="402"/>
      <c r="G56" s="423">
        <f t="shared" si="3"/>
        <v>0</v>
      </c>
      <c r="H56" s="380">
        <v>0.38950000000000001</v>
      </c>
      <c r="I56" s="380"/>
    </row>
    <row r="57" spans="1:9" x14ac:dyDescent="0.2">
      <c r="A57" s="877" t="s">
        <v>0</v>
      </c>
      <c r="B57" s="879"/>
      <c r="C57" s="400">
        <f>SUM(C55:C56)</f>
        <v>703698.02099999995</v>
      </c>
      <c r="D57" s="400">
        <f t="shared" ref="D57:F57" si="4">SUM(D55:D56)</f>
        <v>676918.84109999996</v>
      </c>
      <c r="E57" s="401">
        <f t="shared" si="4"/>
        <v>654259.59600000002</v>
      </c>
      <c r="F57" s="402">
        <f t="shared" si="4"/>
        <v>676918.84109999996</v>
      </c>
      <c r="G57" s="423"/>
      <c r="H57" s="380">
        <v>0.33</v>
      </c>
      <c r="I57" s="380"/>
    </row>
    <row r="58" spans="1:9" x14ac:dyDescent="0.2">
      <c r="A58" s="424" t="s">
        <v>86</v>
      </c>
    </row>
  </sheetData>
  <mergeCells count="21">
    <mergeCell ref="A7:G7"/>
    <mergeCell ref="A1:C1"/>
    <mergeCell ref="D1:G1"/>
    <mergeCell ref="A2:C2"/>
    <mergeCell ref="D2:G2"/>
    <mergeCell ref="A3:C3"/>
    <mergeCell ref="D3:G3"/>
    <mergeCell ref="A4:G4"/>
    <mergeCell ref="A5:B5"/>
    <mergeCell ref="D5:F5"/>
    <mergeCell ref="A6:B6"/>
    <mergeCell ref="D6:F6"/>
    <mergeCell ref="A49:B49"/>
    <mergeCell ref="A50:G50"/>
    <mergeCell ref="A57:B57"/>
    <mergeCell ref="A17:B17"/>
    <mergeCell ref="A18:G18"/>
    <mergeCell ref="A27:B27"/>
    <mergeCell ref="A28:G28"/>
    <mergeCell ref="A38:B38"/>
    <mergeCell ref="A39:G39"/>
  </mergeCells>
  <printOptions horizontalCentered="1"/>
  <pageMargins left="0.35" right="0.35" top="0.35" bottom="0.35"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ntry="1">
    <tabColor rgb="FF00B0F0"/>
    <pageSetUpPr fitToPage="1"/>
  </sheetPr>
  <dimension ref="A1:O44"/>
  <sheetViews>
    <sheetView showZeros="0" zoomScale="110" zoomScaleNormal="110" zoomScaleSheetLayoutView="100" workbookViewId="0">
      <selection activeCell="F19" sqref="F19"/>
    </sheetView>
  </sheetViews>
  <sheetFormatPr defaultRowHeight="12.75" x14ac:dyDescent="0.2"/>
  <cols>
    <col min="1" max="1" width="6.85546875" customWidth="1"/>
    <col min="2" max="2" width="26.5703125" customWidth="1"/>
    <col min="3" max="7" width="13.5703125" customWidth="1"/>
    <col min="15" max="15" width="13.140625" bestFit="1" customWidth="1"/>
  </cols>
  <sheetData>
    <row r="1" spans="1:12" ht="15.75" x14ac:dyDescent="0.25">
      <c r="A1" s="842" t="s">
        <v>1</v>
      </c>
      <c r="B1" s="842"/>
      <c r="C1" s="842"/>
      <c r="D1" s="842"/>
      <c r="E1" s="842"/>
      <c r="F1" s="842"/>
      <c r="G1" s="842"/>
      <c r="H1" s="157"/>
      <c r="I1" s="157"/>
      <c r="J1" s="157"/>
      <c r="K1" s="157"/>
      <c r="L1" s="157"/>
    </row>
    <row r="2" spans="1:12" ht="15.75" x14ac:dyDescent="0.25">
      <c r="A2" s="843"/>
      <c r="B2" s="843"/>
      <c r="C2" s="843"/>
      <c r="D2" s="843" t="s">
        <v>114</v>
      </c>
      <c r="E2" s="843"/>
      <c r="F2" s="843"/>
      <c r="G2" s="843"/>
      <c r="H2" s="157"/>
      <c r="I2" s="157"/>
      <c r="J2" s="157"/>
      <c r="K2" s="157"/>
      <c r="L2" s="157"/>
    </row>
    <row r="3" spans="1:12" ht="15.75" x14ac:dyDescent="0.25">
      <c r="A3" s="844" t="s">
        <v>455</v>
      </c>
      <c r="B3" s="845"/>
      <c r="C3" s="845"/>
      <c r="D3" s="845"/>
      <c r="E3" s="845"/>
      <c r="F3" s="845"/>
      <c r="G3" s="845"/>
      <c r="H3" s="157"/>
      <c r="I3" s="157"/>
      <c r="J3" s="157"/>
      <c r="K3" s="157"/>
      <c r="L3" s="157"/>
    </row>
    <row r="4" spans="1:12" ht="4.5" customHeight="1" x14ac:dyDescent="0.2">
      <c r="A4" s="838"/>
      <c r="B4" s="839"/>
      <c r="C4" s="839"/>
      <c r="D4" s="839"/>
      <c r="E4" s="839"/>
      <c r="F4" s="839"/>
      <c r="G4" s="840"/>
      <c r="H4" s="157"/>
      <c r="I4" s="157"/>
      <c r="J4" s="157"/>
      <c r="K4" s="157"/>
      <c r="L4" s="157"/>
    </row>
    <row r="5" spans="1:12" ht="9.75" customHeight="1" x14ac:dyDescent="0.2">
      <c r="A5" s="841" t="s">
        <v>6</v>
      </c>
      <c r="B5" s="841"/>
      <c r="C5" s="60" t="s">
        <v>7</v>
      </c>
      <c r="D5" s="841" t="s">
        <v>9</v>
      </c>
      <c r="E5" s="841"/>
      <c r="F5" s="841"/>
      <c r="G5" s="35" t="s">
        <v>7</v>
      </c>
      <c r="H5" s="157"/>
      <c r="I5" s="157"/>
      <c r="J5" s="157"/>
      <c r="K5" s="157"/>
      <c r="L5" s="157"/>
    </row>
    <row r="6" spans="1:12" ht="15" customHeight="1" x14ac:dyDescent="0.2">
      <c r="A6" s="1008" t="s">
        <v>672</v>
      </c>
      <c r="B6" s="1009"/>
      <c r="C6" s="167" t="s">
        <v>499</v>
      </c>
      <c r="D6" s="1010" t="s">
        <v>504</v>
      </c>
      <c r="E6" s="1011"/>
      <c r="F6" s="1012"/>
      <c r="G6" s="167" t="s">
        <v>406</v>
      </c>
      <c r="H6" s="157"/>
      <c r="I6" s="157"/>
      <c r="J6" s="157"/>
      <c r="K6" s="157"/>
      <c r="L6" s="157"/>
    </row>
    <row r="7" spans="1:12" ht="9.75" customHeight="1" x14ac:dyDescent="0.2">
      <c r="A7" s="1001" t="s">
        <v>8</v>
      </c>
      <c r="B7" s="1001"/>
      <c r="C7" s="191" t="s">
        <v>7</v>
      </c>
      <c r="D7" s="1002"/>
      <c r="E7" s="1003"/>
      <c r="F7" s="1003"/>
      <c r="G7" s="1004"/>
      <c r="H7" s="157"/>
      <c r="I7" s="157"/>
      <c r="J7" s="157"/>
      <c r="K7" s="157"/>
      <c r="L7" s="157"/>
    </row>
    <row r="8" spans="1:12" ht="15" customHeight="1" x14ac:dyDescent="0.2">
      <c r="A8" s="1008" t="s">
        <v>505</v>
      </c>
      <c r="B8" s="1009"/>
      <c r="C8" s="167" t="s">
        <v>406</v>
      </c>
      <c r="D8" s="1005"/>
      <c r="E8" s="1006"/>
      <c r="F8" s="1006"/>
      <c r="G8" s="1007"/>
      <c r="H8" s="157"/>
      <c r="I8" s="157"/>
      <c r="J8" s="157"/>
      <c r="K8" s="157"/>
      <c r="L8" s="157"/>
    </row>
    <row r="9" spans="1:12" ht="12" customHeight="1" x14ac:dyDescent="0.2">
      <c r="A9" s="998" t="s">
        <v>115</v>
      </c>
      <c r="B9" s="999"/>
      <c r="C9" s="999"/>
      <c r="D9" s="999"/>
      <c r="E9" s="999"/>
      <c r="F9" s="999"/>
      <c r="G9" s="1000"/>
      <c r="H9" s="157"/>
      <c r="I9" s="157"/>
      <c r="J9" s="157"/>
      <c r="K9" s="157"/>
      <c r="L9" s="157"/>
    </row>
    <row r="10" spans="1:12" ht="13.5" customHeight="1" x14ac:dyDescent="0.2">
      <c r="A10" s="24"/>
      <c r="B10" s="24"/>
      <c r="C10" s="4" t="s">
        <v>448</v>
      </c>
      <c r="D10" s="4" t="s">
        <v>451</v>
      </c>
      <c r="E10" s="68" t="s">
        <v>451</v>
      </c>
      <c r="F10" s="67" t="s">
        <v>456</v>
      </c>
      <c r="G10" s="27" t="s">
        <v>24</v>
      </c>
      <c r="H10" s="157"/>
      <c r="I10" s="157"/>
      <c r="J10" s="157"/>
      <c r="K10" s="157"/>
      <c r="L10" s="157"/>
    </row>
    <row r="11" spans="1:12" ht="13.5" customHeight="1" x14ac:dyDescent="0.2">
      <c r="A11" s="3" t="s">
        <v>29</v>
      </c>
      <c r="B11" s="3" t="s">
        <v>30</v>
      </c>
      <c r="C11" s="3" t="s">
        <v>3</v>
      </c>
      <c r="D11" s="3" t="s">
        <v>25</v>
      </c>
      <c r="E11" s="25" t="s">
        <v>26</v>
      </c>
      <c r="F11" s="26" t="s">
        <v>27</v>
      </c>
      <c r="G11" s="27" t="s">
        <v>28</v>
      </c>
      <c r="H11" s="157"/>
      <c r="I11" s="157"/>
      <c r="J11" s="157"/>
      <c r="K11" s="157"/>
      <c r="L11" s="157"/>
    </row>
    <row r="12" spans="1:12" ht="13.5" customHeight="1" x14ac:dyDescent="0.2">
      <c r="A12" s="24"/>
      <c r="B12" s="24"/>
      <c r="C12" s="3" t="s">
        <v>31</v>
      </c>
      <c r="D12" s="3" t="s">
        <v>94</v>
      </c>
      <c r="E12" s="25" t="s">
        <v>31</v>
      </c>
      <c r="F12" s="26" t="s">
        <v>4</v>
      </c>
      <c r="G12" s="27" t="s">
        <v>33</v>
      </c>
      <c r="H12" s="157"/>
      <c r="I12" s="157"/>
      <c r="J12" s="157"/>
      <c r="K12" s="157"/>
      <c r="L12" s="157"/>
    </row>
    <row r="13" spans="1:12" ht="12" customHeight="1" x14ac:dyDescent="0.2">
      <c r="A13" s="7" t="s">
        <v>11</v>
      </c>
      <c r="B13" s="7" t="s">
        <v>12</v>
      </c>
      <c r="C13" s="7" t="s">
        <v>13</v>
      </c>
      <c r="D13" s="7" t="s">
        <v>14</v>
      </c>
      <c r="E13" s="53" t="s">
        <v>15</v>
      </c>
      <c r="F13" s="59" t="s">
        <v>16</v>
      </c>
      <c r="G13" s="52" t="s">
        <v>17</v>
      </c>
      <c r="H13" s="157"/>
      <c r="I13" s="157"/>
      <c r="J13" s="157"/>
      <c r="K13" s="157"/>
      <c r="L13" s="157"/>
    </row>
    <row r="14" spans="1:12" ht="13.5" customHeight="1" x14ac:dyDescent="0.2">
      <c r="A14" s="9" t="s">
        <v>34</v>
      </c>
      <c r="B14" s="69" t="s">
        <v>35</v>
      </c>
      <c r="C14" s="121"/>
      <c r="D14" s="121"/>
      <c r="E14" s="122"/>
      <c r="F14" s="123"/>
      <c r="G14" s="58"/>
      <c r="H14" s="157"/>
      <c r="I14" s="157"/>
      <c r="J14" s="157"/>
      <c r="K14" s="157"/>
      <c r="L14" s="157"/>
    </row>
    <row r="15" spans="1:12" ht="13.5" customHeight="1" x14ac:dyDescent="0.2">
      <c r="A15" s="9" t="s">
        <v>36</v>
      </c>
      <c r="B15" s="70" t="s">
        <v>37</v>
      </c>
      <c r="C15" s="121">
        <v>4725601</v>
      </c>
      <c r="D15" s="121">
        <v>2415855</v>
      </c>
      <c r="E15" s="122">
        <v>4725602</v>
      </c>
      <c r="F15" s="679">
        <f>'71-53J-VOTER REGISTRATION'!K41</f>
        <v>4385890</v>
      </c>
      <c r="G15" s="58">
        <f t="shared" ref="G15:G23" si="0">+F15-E15</f>
        <v>-339712</v>
      </c>
      <c r="H15" s="157"/>
      <c r="I15" s="733"/>
      <c r="J15" s="157"/>
      <c r="K15" s="157"/>
      <c r="L15" s="157"/>
    </row>
    <row r="16" spans="1:12" ht="13.5" customHeight="1" x14ac:dyDescent="0.2">
      <c r="A16" s="9" t="s">
        <v>38</v>
      </c>
      <c r="B16" s="149" t="s">
        <v>385</v>
      </c>
      <c r="C16" s="186"/>
      <c r="D16" s="186"/>
      <c r="E16" s="189"/>
      <c r="F16" s="559"/>
      <c r="G16" s="58">
        <f t="shared" si="0"/>
        <v>0</v>
      </c>
      <c r="H16" s="157"/>
      <c r="I16" s="157"/>
      <c r="J16" s="157"/>
      <c r="K16" s="157"/>
      <c r="L16" s="157"/>
    </row>
    <row r="17" spans="1:15" ht="13.5" customHeight="1" x14ac:dyDescent="0.2">
      <c r="A17" s="9" t="s">
        <v>39</v>
      </c>
      <c r="B17" s="69" t="s">
        <v>40</v>
      </c>
      <c r="C17" s="556">
        <v>37240</v>
      </c>
      <c r="D17" s="190">
        <v>34202</v>
      </c>
      <c r="E17" s="556">
        <v>37240</v>
      </c>
      <c r="F17" s="559">
        <f>'71-53K-VOTER REGISTRATION'!F61</f>
        <v>34202</v>
      </c>
      <c r="G17" s="58">
        <f t="shared" si="0"/>
        <v>-3038</v>
      </c>
      <c r="H17" s="157"/>
      <c r="I17" s="157"/>
      <c r="J17" s="157"/>
      <c r="K17" s="157"/>
      <c r="L17" s="157"/>
    </row>
    <row r="18" spans="1:15" ht="13.5" customHeight="1" x14ac:dyDescent="0.2">
      <c r="A18" s="9" t="s">
        <v>41</v>
      </c>
      <c r="B18" s="69" t="s">
        <v>42</v>
      </c>
      <c r="C18" s="556">
        <v>311150</v>
      </c>
      <c r="D18" s="186">
        <v>87433</v>
      </c>
      <c r="E18" s="556">
        <v>87433</v>
      </c>
      <c r="F18" s="559">
        <f>'71-53L-VOTER REGISTRATION'!F46</f>
        <v>87433</v>
      </c>
      <c r="G18" s="58">
        <f t="shared" si="0"/>
        <v>0</v>
      </c>
      <c r="H18" s="157"/>
      <c r="I18" s="157"/>
      <c r="J18" s="157"/>
      <c r="K18" s="157"/>
      <c r="L18" s="157"/>
    </row>
    <row r="19" spans="1:15" ht="13.5" customHeight="1" x14ac:dyDescent="0.2">
      <c r="A19" s="9" t="s">
        <v>43</v>
      </c>
      <c r="B19" s="69" t="s">
        <v>44</v>
      </c>
      <c r="C19" s="556">
        <v>3966</v>
      </c>
      <c r="D19" s="186">
        <v>45611</v>
      </c>
      <c r="E19" s="556">
        <v>45611</v>
      </c>
      <c r="F19" s="559">
        <f>'71-53L-VOTER REGISTRATION'!F62</f>
        <v>45611</v>
      </c>
      <c r="G19" s="58">
        <f>+F19-E19</f>
        <v>0</v>
      </c>
      <c r="H19" s="157"/>
      <c r="I19" s="157"/>
      <c r="J19" s="157"/>
      <c r="K19" s="157"/>
      <c r="L19" s="157"/>
      <c r="O19" s="732"/>
    </row>
    <row r="20" spans="1:15" ht="13.5" customHeight="1" x14ac:dyDescent="0.2">
      <c r="A20" s="9" t="s">
        <v>45</v>
      </c>
      <c r="B20" s="69" t="s">
        <v>116</v>
      </c>
      <c r="C20" s="186"/>
      <c r="D20" s="186"/>
      <c r="E20" s="558"/>
      <c r="F20" s="559"/>
      <c r="G20" s="58">
        <f t="shared" si="0"/>
        <v>0</v>
      </c>
      <c r="H20" s="157"/>
      <c r="I20" s="157"/>
      <c r="J20" s="157"/>
      <c r="K20" s="157"/>
      <c r="L20" s="157"/>
    </row>
    <row r="21" spans="1:15" ht="13.5" customHeight="1" x14ac:dyDescent="0.2">
      <c r="A21" s="9" t="s">
        <v>117</v>
      </c>
      <c r="B21" s="69" t="s">
        <v>118</v>
      </c>
      <c r="C21" s="186"/>
      <c r="D21" s="186"/>
      <c r="E21" s="189"/>
      <c r="F21" s="559"/>
      <c r="G21" s="58">
        <f t="shared" si="0"/>
        <v>0</v>
      </c>
      <c r="H21" s="157"/>
      <c r="I21" s="157"/>
      <c r="J21" s="157"/>
      <c r="K21" s="157"/>
      <c r="L21" s="157"/>
    </row>
    <row r="22" spans="1:15" ht="13.5" customHeight="1" x14ac:dyDescent="0.2">
      <c r="A22" s="9" t="s">
        <v>47</v>
      </c>
      <c r="B22" s="69" t="s">
        <v>48</v>
      </c>
      <c r="C22" s="186"/>
      <c r="D22" s="186"/>
      <c r="E22" s="189"/>
      <c r="F22" s="559"/>
      <c r="G22" s="58">
        <f t="shared" si="0"/>
        <v>0</v>
      </c>
      <c r="H22" s="157"/>
      <c r="I22" s="157"/>
      <c r="J22" s="157"/>
      <c r="K22" s="157"/>
      <c r="L22" s="157"/>
    </row>
    <row r="23" spans="1:15" ht="13.5" customHeight="1" x14ac:dyDescent="0.2">
      <c r="A23" s="9" t="s">
        <v>119</v>
      </c>
      <c r="B23" s="69" t="s">
        <v>120</v>
      </c>
      <c r="C23" s="186"/>
      <c r="D23" s="186"/>
      <c r="E23" s="189"/>
      <c r="F23" s="559"/>
      <c r="G23" s="58">
        <f t="shared" si="0"/>
        <v>0</v>
      </c>
      <c r="H23" s="157"/>
      <c r="I23" s="157"/>
      <c r="J23" s="157"/>
      <c r="K23" s="157"/>
      <c r="L23" s="157"/>
    </row>
    <row r="24" spans="1:15" ht="13.5" customHeight="1" x14ac:dyDescent="0.2">
      <c r="A24" s="996" t="s">
        <v>0</v>
      </c>
      <c r="B24" s="997"/>
      <c r="C24" s="32">
        <f>SUM(C15:C23)</f>
        <v>5077957</v>
      </c>
      <c r="D24" s="33">
        <f>SUM(D15:D23)</f>
        <v>2583101</v>
      </c>
      <c r="E24" s="33">
        <f>SUM(E15:E23)</f>
        <v>4895886</v>
      </c>
      <c r="F24" s="123">
        <f>SUM(F15:F23)</f>
        <v>4553136</v>
      </c>
      <c r="G24" s="58">
        <f>SUM(G15:G23)</f>
        <v>-342750</v>
      </c>
      <c r="H24" s="157"/>
      <c r="I24" s="157"/>
      <c r="J24" s="157"/>
      <c r="K24" s="157"/>
      <c r="L24" s="157"/>
    </row>
    <row r="25" spans="1:15" ht="12" customHeight="1" x14ac:dyDescent="0.2">
      <c r="A25" s="998" t="s">
        <v>121</v>
      </c>
      <c r="B25" s="999"/>
      <c r="C25" s="999"/>
      <c r="D25" s="999"/>
      <c r="E25" s="999"/>
      <c r="F25" s="999"/>
      <c r="G25" s="1000"/>
      <c r="H25" s="157"/>
      <c r="I25" s="157"/>
      <c r="J25" s="157"/>
      <c r="K25" s="157"/>
      <c r="L25" s="157"/>
    </row>
    <row r="26" spans="1:15" ht="12.95" customHeight="1" x14ac:dyDescent="0.2">
      <c r="A26" s="3"/>
      <c r="B26" s="3"/>
      <c r="C26" s="10" t="s">
        <v>3</v>
      </c>
      <c r="D26" s="61" t="s">
        <v>451</v>
      </c>
      <c r="E26" s="71" t="s">
        <v>63</v>
      </c>
      <c r="F26" s="62" t="s">
        <v>456</v>
      </c>
      <c r="G26" s="27" t="s">
        <v>24</v>
      </c>
      <c r="H26" s="157"/>
      <c r="I26" s="157"/>
      <c r="J26" s="157"/>
      <c r="K26" s="157"/>
      <c r="L26" s="157"/>
    </row>
    <row r="27" spans="1:15" ht="12.95" customHeight="1" x14ac:dyDescent="0.2">
      <c r="A27" s="3"/>
      <c r="B27" s="3"/>
      <c r="C27" s="10" t="s">
        <v>10</v>
      </c>
      <c r="D27" s="10" t="s">
        <v>62</v>
      </c>
      <c r="E27" s="71" t="s">
        <v>65</v>
      </c>
      <c r="F27" s="64" t="s">
        <v>62</v>
      </c>
      <c r="G27" s="27" t="s">
        <v>28</v>
      </c>
      <c r="H27" s="157"/>
      <c r="I27" s="157"/>
      <c r="J27" s="157"/>
      <c r="K27" s="157"/>
      <c r="L27" s="157"/>
    </row>
    <row r="28" spans="1:15" ht="12.95" customHeight="1" x14ac:dyDescent="0.2">
      <c r="A28" s="3" t="s">
        <v>2</v>
      </c>
      <c r="B28" s="3" t="s">
        <v>64</v>
      </c>
      <c r="C28" s="63" t="s">
        <v>460</v>
      </c>
      <c r="D28" s="10" t="s">
        <v>10</v>
      </c>
      <c r="E28" s="374" t="s">
        <v>464</v>
      </c>
      <c r="F28" s="64" t="s">
        <v>10</v>
      </c>
      <c r="G28" s="27" t="s">
        <v>33</v>
      </c>
      <c r="H28" s="157"/>
      <c r="I28" s="157"/>
      <c r="J28" s="157"/>
      <c r="K28" s="157"/>
      <c r="L28" s="157"/>
    </row>
    <row r="29" spans="1:15" ht="12" customHeight="1" x14ac:dyDescent="0.2">
      <c r="A29" s="7" t="s">
        <v>11</v>
      </c>
      <c r="B29" s="7" t="s">
        <v>12</v>
      </c>
      <c r="C29" s="192" t="s">
        <v>13</v>
      </c>
      <c r="D29" s="192" t="s">
        <v>14</v>
      </c>
      <c r="E29" s="150" t="s">
        <v>15</v>
      </c>
      <c r="F29" s="193" t="s">
        <v>16</v>
      </c>
      <c r="G29" s="52" t="s">
        <v>17</v>
      </c>
      <c r="H29" s="157"/>
      <c r="I29" s="157"/>
      <c r="J29" s="157"/>
      <c r="K29" s="157"/>
      <c r="L29" s="157"/>
    </row>
    <row r="30" spans="1:15" ht="13.5" customHeight="1" x14ac:dyDescent="0.2">
      <c r="A30" s="9" t="s">
        <v>122</v>
      </c>
      <c r="B30" s="65" t="s">
        <v>373</v>
      </c>
      <c r="C30" s="186">
        <v>42</v>
      </c>
      <c r="D30" s="186">
        <v>47</v>
      </c>
      <c r="E30" s="558">
        <v>99</v>
      </c>
      <c r="F30" s="190">
        <v>83</v>
      </c>
      <c r="G30" s="58">
        <f>F30-D30</f>
        <v>36</v>
      </c>
      <c r="H30" s="157"/>
      <c r="I30" s="157"/>
      <c r="J30" s="157"/>
      <c r="K30" s="157"/>
      <c r="L30" s="157"/>
    </row>
    <row r="31" spans="1:15" ht="13.5" customHeight="1" x14ac:dyDescent="0.2">
      <c r="A31" s="9" t="s">
        <v>395</v>
      </c>
      <c r="B31" s="65" t="s">
        <v>374</v>
      </c>
      <c r="C31" s="186"/>
      <c r="D31" s="186"/>
      <c r="E31" s="558"/>
      <c r="F31" s="190"/>
      <c r="G31" s="58">
        <f>F31-D31</f>
        <v>0</v>
      </c>
      <c r="H31" s="157"/>
      <c r="I31" s="157"/>
      <c r="J31" s="157"/>
      <c r="K31" s="157"/>
      <c r="L31" s="157"/>
    </row>
    <row r="32" spans="1:15" ht="13.5" customHeight="1" x14ac:dyDescent="0.2">
      <c r="A32" s="996" t="s">
        <v>0</v>
      </c>
      <c r="B32" s="997"/>
      <c r="C32" s="32">
        <f>SUM(C30:C31)</f>
        <v>42</v>
      </c>
      <c r="D32" s="32">
        <f t="shared" ref="D32:F32" si="1">SUM(D30:D31)</f>
        <v>47</v>
      </c>
      <c r="E32" s="33">
        <f t="shared" si="1"/>
        <v>99</v>
      </c>
      <c r="F32" s="34">
        <f t="shared" si="1"/>
        <v>83</v>
      </c>
      <c r="G32" s="58">
        <f>SUM(G30:G31)</f>
        <v>36</v>
      </c>
      <c r="H32" s="157"/>
      <c r="I32" s="157"/>
      <c r="J32" s="157"/>
      <c r="K32" s="157"/>
      <c r="L32" s="157"/>
    </row>
    <row r="33" spans="1:12" ht="13.5" customHeight="1" x14ac:dyDescent="0.2">
      <c r="A33" s="998" t="s">
        <v>384</v>
      </c>
      <c r="B33" s="999"/>
      <c r="C33" s="999"/>
      <c r="D33" s="999"/>
      <c r="E33" s="999"/>
      <c r="F33" s="999"/>
      <c r="G33" s="1000"/>
      <c r="H33" s="157"/>
      <c r="I33" s="157"/>
      <c r="J33" s="157"/>
      <c r="K33" s="157"/>
      <c r="L33" s="157"/>
    </row>
    <row r="34" spans="1:12" ht="12.75" customHeight="1" x14ac:dyDescent="0.2">
      <c r="A34" s="988"/>
      <c r="B34" s="989"/>
      <c r="C34" s="4" t="s">
        <v>448</v>
      </c>
      <c r="D34" s="4" t="s">
        <v>451</v>
      </c>
      <c r="E34" s="68" t="s">
        <v>451</v>
      </c>
      <c r="F34" s="67" t="s">
        <v>456</v>
      </c>
      <c r="G34" s="23" t="s">
        <v>24</v>
      </c>
      <c r="H34" s="157"/>
      <c r="I34" s="157"/>
      <c r="J34" s="157"/>
      <c r="K34" s="157"/>
      <c r="L34" s="157"/>
    </row>
    <row r="35" spans="1:12" x14ac:dyDescent="0.2">
      <c r="A35" s="990" t="s">
        <v>30</v>
      </c>
      <c r="B35" s="991"/>
      <c r="C35" s="3" t="s">
        <v>3</v>
      </c>
      <c r="D35" s="3" t="s">
        <v>25</v>
      </c>
      <c r="E35" s="25" t="s">
        <v>5</v>
      </c>
      <c r="F35" s="26" t="s">
        <v>27</v>
      </c>
      <c r="G35" s="27" t="s">
        <v>28</v>
      </c>
      <c r="H35" s="157"/>
      <c r="I35" s="157"/>
      <c r="J35" s="157"/>
      <c r="K35" s="157"/>
      <c r="L35" s="157"/>
    </row>
    <row r="36" spans="1:12" x14ac:dyDescent="0.2">
      <c r="A36" s="992"/>
      <c r="B36" s="993"/>
      <c r="C36" s="3" t="s">
        <v>102</v>
      </c>
      <c r="D36" s="3" t="s">
        <v>4</v>
      </c>
      <c r="E36" s="25"/>
      <c r="F36" s="26" t="s">
        <v>4</v>
      </c>
      <c r="G36" s="27" t="s">
        <v>33</v>
      </c>
      <c r="H36" s="157"/>
      <c r="I36" s="157"/>
      <c r="J36" s="157"/>
      <c r="K36" s="157"/>
      <c r="L36" s="157"/>
    </row>
    <row r="37" spans="1:12" x14ac:dyDescent="0.2">
      <c r="A37" s="994" t="s">
        <v>11</v>
      </c>
      <c r="B37" s="995"/>
      <c r="C37" s="7" t="s">
        <v>12</v>
      </c>
      <c r="D37" s="7" t="s">
        <v>13</v>
      </c>
      <c r="E37" s="53" t="s">
        <v>14</v>
      </c>
      <c r="F37" s="59" t="s">
        <v>15</v>
      </c>
      <c r="G37" s="52" t="s">
        <v>16</v>
      </c>
      <c r="H37" s="157"/>
      <c r="I37" s="157"/>
      <c r="J37" s="157"/>
      <c r="K37" s="157"/>
      <c r="L37" s="157"/>
    </row>
    <row r="38" spans="1:12" x14ac:dyDescent="0.2">
      <c r="A38" s="986" t="s">
        <v>365</v>
      </c>
      <c r="B38" s="987"/>
      <c r="C38" s="186"/>
      <c r="D38" s="186"/>
      <c r="E38" s="189"/>
      <c r="F38" s="190"/>
      <c r="G38" s="58">
        <f>F38-E38</f>
        <v>0</v>
      </c>
      <c r="H38" s="157"/>
      <c r="I38" s="157"/>
      <c r="J38" s="157"/>
      <c r="K38" s="157"/>
      <c r="L38" s="157"/>
    </row>
    <row r="39" spans="1:12" x14ac:dyDescent="0.2">
      <c r="A39" s="986" t="s">
        <v>345</v>
      </c>
      <c r="B39" s="987"/>
      <c r="C39" s="186"/>
      <c r="D39" s="186"/>
      <c r="E39" s="189"/>
      <c r="F39" s="190"/>
      <c r="G39" s="58">
        <f t="shared" ref="G39:G42" si="2">F39-E39</f>
        <v>0</v>
      </c>
      <c r="H39" s="157"/>
      <c r="I39" s="157"/>
      <c r="J39" s="157"/>
      <c r="K39" s="157"/>
      <c r="L39" s="157"/>
    </row>
    <row r="40" spans="1:12" x14ac:dyDescent="0.2">
      <c r="A40" s="986" t="s">
        <v>346</v>
      </c>
      <c r="B40" s="987"/>
      <c r="C40" s="186"/>
      <c r="D40" s="186"/>
      <c r="E40" s="189"/>
      <c r="F40" s="190"/>
      <c r="G40" s="58">
        <f t="shared" si="2"/>
        <v>0</v>
      </c>
      <c r="H40" s="157"/>
      <c r="I40" s="157"/>
      <c r="J40" s="157"/>
      <c r="K40" s="157"/>
      <c r="L40" s="157"/>
    </row>
    <row r="41" spans="1:12" x14ac:dyDescent="0.2">
      <c r="A41" s="986" t="s">
        <v>364</v>
      </c>
      <c r="B41" s="987"/>
      <c r="C41" s="186"/>
      <c r="D41" s="186"/>
      <c r="E41" s="189"/>
      <c r="F41" s="190"/>
      <c r="G41" s="58">
        <f t="shared" si="2"/>
        <v>0</v>
      </c>
      <c r="H41" s="157"/>
      <c r="I41" s="157"/>
      <c r="J41" s="157"/>
      <c r="K41" s="157"/>
      <c r="L41" s="157"/>
    </row>
    <row r="42" spans="1:12" x14ac:dyDescent="0.2">
      <c r="A42" s="986" t="s">
        <v>450</v>
      </c>
      <c r="B42" s="987"/>
      <c r="C42" s="186"/>
      <c r="D42" s="186"/>
      <c r="E42" s="189"/>
      <c r="F42" s="190"/>
      <c r="G42" s="58">
        <f t="shared" si="2"/>
        <v>0</v>
      </c>
      <c r="H42" s="157"/>
      <c r="I42" s="157"/>
      <c r="J42" s="157"/>
      <c r="K42" s="157"/>
      <c r="L42" s="157"/>
    </row>
    <row r="43" spans="1:12" x14ac:dyDescent="0.2">
      <c r="A43" s="996" t="s">
        <v>0</v>
      </c>
      <c r="B43" s="997"/>
      <c r="C43" s="186">
        <f>SUM(C38:C42)</f>
        <v>0</v>
      </c>
      <c r="D43" s="186">
        <f>SUM(D38:D42)</f>
        <v>0</v>
      </c>
      <c r="E43" s="189">
        <f>SUM(E38:E42)</f>
        <v>0</v>
      </c>
      <c r="F43" s="190">
        <f>SUM(F38:F42)</f>
        <v>0</v>
      </c>
      <c r="G43" s="58">
        <f>SUM(G38:G42)</f>
        <v>0</v>
      </c>
      <c r="H43" s="157"/>
      <c r="I43" s="157"/>
      <c r="J43" s="157"/>
      <c r="K43" s="157"/>
      <c r="L43" s="157"/>
    </row>
    <row r="44" spans="1:12" ht="9" customHeight="1" x14ac:dyDescent="0.2">
      <c r="A44" s="129" t="s">
        <v>123</v>
      </c>
      <c r="H44" s="157"/>
      <c r="I44" s="157"/>
      <c r="J44" s="157"/>
      <c r="K44" s="157"/>
      <c r="L44" s="157"/>
    </row>
  </sheetData>
  <mergeCells count="29">
    <mergeCell ref="A43:B43"/>
    <mergeCell ref="A7:B7"/>
    <mergeCell ref="D7:G8"/>
    <mergeCell ref="A8:B8"/>
    <mergeCell ref="A1:C1"/>
    <mergeCell ref="D1:G1"/>
    <mergeCell ref="A2:C2"/>
    <mergeCell ref="D2:G2"/>
    <mergeCell ref="A3:C3"/>
    <mergeCell ref="D3:G3"/>
    <mergeCell ref="A4:G4"/>
    <mergeCell ref="A5:B5"/>
    <mergeCell ref="D5:F5"/>
    <mergeCell ref="A6:B6"/>
    <mergeCell ref="D6:F6"/>
    <mergeCell ref="A9:G9"/>
    <mergeCell ref="A24:B24"/>
    <mergeCell ref="A25:G25"/>
    <mergeCell ref="A32:B32"/>
    <mergeCell ref="A33:G33"/>
    <mergeCell ref="A40:B40"/>
    <mergeCell ref="A41:B41"/>
    <mergeCell ref="A42:B42"/>
    <mergeCell ref="A34:B34"/>
    <mergeCell ref="A35:B35"/>
    <mergeCell ref="A36:B36"/>
    <mergeCell ref="A37:B37"/>
    <mergeCell ref="A38:B38"/>
    <mergeCell ref="A39:B39"/>
  </mergeCells>
  <printOptions horizontalCentered="1"/>
  <pageMargins left="0.35" right="0.35" top="0.35" bottom="0.35" header="0" footer="0"/>
  <pageSetup orientation="portrait" r:id="rId1"/>
  <headerFooter alignWithMargins="0"/>
  <ignoredErrors>
    <ignoredError sqref="A13:G13 A29:G29 C37:G37 A37 A30:A31 A14 A17:A23" numberStoredAsText="1"/>
    <ignoredError sqref="D2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ntry="1">
    <tabColor rgb="FF00B0F0"/>
    <pageSetUpPr fitToPage="1"/>
  </sheetPr>
  <dimension ref="A1:O61"/>
  <sheetViews>
    <sheetView showZeros="0" topLeftCell="A5" zoomScale="110" zoomScaleNormal="110" zoomScaleSheetLayoutView="100" workbookViewId="0">
      <selection activeCell="J65" sqref="J65"/>
    </sheetView>
  </sheetViews>
  <sheetFormatPr defaultRowHeight="12.75" x14ac:dyDescent="0.2"/>
  <cols>
    <col min="1" max="1" width="4.42578125" customWidth="1"/>
    <col min="2" max="2" width="4.42578125" bestFit="1" customWidth="1"/>
    <col min="3" max="3" width="28.28515625" customWidth="1"/>
    <col min="4" max="4" width="12.5703125" customWidth="1"/>
    <col min="5" max="8" width="8.5703125" customWidth="1"/>
    <col min="9" max="9" width="10.5703125" customWidth="1"/>
    <col min="10" max="10" width="7.5703125" customWidth="1"/>
  </cols>
  <sheetData>
    <row r="1" spans="1:15" ht="15.75" x14ac:dyDescent="0.25">
      <c r="A1" s="829" t="s">
        <v>1</v>
      </c>
      <c r="B1" s="830"/>
      <c r="C1" s="830"/>
      <c r="D1" s="830"/>
      <c r="E1" s="831"/>
      <c r="F1" s="829" t="s">
        <v>127</v>
      </c>
      <c r="G1" s="830"/>
      <c r="H1" s="830"/>
      <c r="I1" s="830"/>
      <c r="J1" s="831"/>
      <c r="K1" s="157"/>
      <c r="L1" s="157"/>
      <c r="M1" s="157"/>
      <c r="N1" s="157"/>
      <c r="O1" s="157"/>
    </row>
    <row r="2" spans="1:15" ht="15.75" x14ac:dyDescent="0.25">
      <c r="A2" s="832"/>
      <c r="B2" s="833"/>
      <c r="C2" s="833"/>
      <c r="D2" s="833"/>
      <c r="E2" s="834"/>
      <c r="F2" s="843" t="s">
        <v>128</v>
      </c>
      <c r="G2" s="843"/>
      <c r="H2" s="843"/>
      <c r="I2" s="843"/>
      <c r="J2" s="843"/>
      <c r="K2" s="157"/>
      <c r="L2" s="157"/>
      <c r="M2" s="157"/>
      <c r="N2" s="157"/>
      <c r="O2" s="157"/>
    </row>
    <row r="3" spans="1:15" ht="15.75" x14ac:dyDescent="0.25">
      <c r="A3" s="835" t="s">
        <v>455</v>
      </c>
      <c r="B3" s="836"/>
      <c r="C3" s="836"/>
      <c r="D3" s="836"/>
      <c r="E3" s="837"/>
      <c r="F3" s="845" t="s">
        <v>388</v>
      </c>
      <c r="G3" s="845"/>
      <c r="H3" s="845"/>
      <c r="I3" s="845"/>
      <c r="J3" s="845"/>
      <c r="K3" s="157"/>
      <c r="L3" s="157"/>
      <c r="M3" s="157"/>
      <c r="N3" s="157"/>
      <c r="O3" s="157"/>
    </row>
    <row r="4" spans="1:15" ht="4.5" customHeight="1" x14ac:dyDescent="0.2">
      <c r="A4" s="838"/>
      <c r="B4" s="839"/>
      <c r="C4" s="839"/>
      <c r="D4" s="839"/>
      <c r="E4" s="839"/>
      <c r="F4" s="839"/>
      <c r="G4" s="839"/>
      <c r="H4" s="839"/>
      <c r="I4" s="839"/>
      <c r="J4" s="840"/>
      <c r="K4" s="157"/>
      <c r="L4" s="157"/>
      <c r="M4" s="157"/>
      <c r="N4" s="157"/>
      <c r="O4" s="157"/>
    </row>
    <row r="5" spans="1:15" ht="9.75" customHeight="1" x14ac:dyDescent="0.2">
      <c r="A5" s="823" t="s">
        <v>6</v>
      </c>
      <c r="B5" s="824"/>
      <c r="C5" s="824"/>
      <c r="D5" s="825"/>
      <c r="E5" s="251" t="s">
        <v>7</v>
      </c>
      <c r="F5" s="841" t="s">
        <v>9</v>
      </c>
      <c r="G5" s="841"/>
      <c r="H5" s="841"/>
      <c r="I5" s="841"/>
      <c r="J5" s="35" t="s">
        <v>7</v>
      </c>
      <c r="K5" s="157"/>
      <c r="L5" s="157"/>
      <c r="M5" s="157"/>
      <c r="N5" s="157"/>
      <c r="O5" s="157"/>
    </row>
    <row r="6" spans="1:15" ht="15" customHeight="1" x14ac:dyDescent="0.2">
      <c r="A6" s="1008" t="s">
        <v>672</v>
      </c>
      <c r="B6" s="1013"/>
      <c r="C6" s="1013"/>
      <c r="D6" s="1009"/>
      <c r="E6" s="167" t="s">
        <v>499</v>
      </c>
      <c r="F6" s="1010" t="s">
        <v>504</v>
      </c>
      <c r="G6" s="1011"/>
      <c r="H6" s="1011"/>
      <c r="I6" s="1012"/>
      <c r="J6" s="575" t="s">
        <v>406</v>
      </c>
      <c r="K6" s="157"/>
      <c r="L6" s="157"/>
      <c r="M6" s="157"/>
      <c r="N6" s="157"/>
      <c r="O6" s="157"/>
    </row>
    <row r="7" spans="1:15" ht="9.75" customHeight="1" x14ac:dyDescent="0.2">
      <c r="A7" s="1014" t="s">
        <v>8</v>
      </c>
      <c r="B7" s="1015"/>
      <c r="C7" s="1015"/>
      <c r="D7" s="1016"/>
      <c r="E7" s="253" t="s">
        <v>7</v>
      </c>
      <c r="F7" s="1002"/>
      <c r="G7" s="1003"/>
      <c r="H7" s="1003"/>
      <c r="I7" s="1003"/>
      <c r="J7" s="1004"/>
      <c r="K7" s="157"/>
      <c r="L7" s="157"/>
      <c r="M7" s="157"/>
      <c r="N7" s="157"/>
      <c r="O7" s="157"/>
    </row>
    <row r="8" spans="1:15" ht="15" customHeight="1" x14ac:dyDescent="0.2">
      <c r="A8" s="1008" t="s">
        <v>505</v>
      </c>
      <c r="B8" s="1013"/>
      <c r="C8" s="1013"/>
      <c r="D8" s="1009"/>
      <c r="E8" s="167" t="s">
        <v>406</v>
      </c>
      <c r="F8" s="1005"/>
      <c r="G8" s="1006"/>
      <c r="H8" s="1006"/>
      <c r="I8" s="1006"/>
      <c r="J8" s="1007"/>
      <c r="K8" s="157"/>
      <c r="L8" s="157"/>
      <c r="M8" s="157"/>
      <c r="N8" s="157"/>
      <c r="O8" s="157"/>
    </row>
    <row r="9" spans="1:15" ht="4.5" customHeight="1" x14ac:dyDescent="0.2">
      <c r="A9" s="998"/>
      <c r="B9" s="999"/>
      <c r="C9" s="999"/>
      <c r="D9" s="999"/>
      <c r="E9" s="999"/>
      <c r="F9" s="999"/>
      <c r="G9" s="999"/>
      <c r="H9" s="999"/>
      <c r="I9" s="999"/>
      <c r="J9" s="1000"/>
      <c r="K9" s="157"/>
      <c r="L9" s="157"/>
      <c r="M9" s="157"/>
      <c r="N9" s="157"/>
      <c r="O9" s="157"/>
    </row>
    <row r="10" spans="1:15" ht="12" customHeight="1" x14ac:dyDescent="0.2">
      <c r="A10" s="72"/>
      <c r="B10" s="72"/>
      <c r="C10" s="72"/>
      <c r="D10" s="73"/>
      <c r="E10" s="258" t="s">
        <v>129</v>
      </c>
      <c r="F10" s="74" t="s">
        <v>129</v>
      </c>
      <c r="G10" s="75"/>
      <c r="H10" s="76" t="s">
        <v>129</v>
      </c>
      <c r="I10" s="77"/>
      <c r="J10" s="74" t="s">
        <v>24</v>
      </c>
      <c r="K10" s="157"/>
      <c r="L10" s="157"/>
      <c r="M10" s="157"/>
      <c r="N10" s="157"/>
      <c r="O10" s="157"/>
    </row>
    <row r="11" spans="1:15" ht="12" customHeight="1" x14ac:dyDescent="0.2">
      <c r="A11" s="72"/>
      <c r="B11" s="72"/>
      <c r="C11" s="72"/>
      <c r="D11" s="73" t="s">
        <v>130</v>
      </c>
      <c r="E11" s="258">
        <v>2020</v>
      </c>
      <c r="F11" s="73">
        <v>2021</v>
      </c>
      <c r="G11" s="258" t="s">
        <v>63</v>
      </c>
      <c r="H11" s="78">
        <v>2022</v>
      </c>
      <c r="I11" s="260" t="s">
        <v>131</v>
      </c>
      <c r="J11" s="73" t="s">
        <v>33</v>
      </c>
      <c r="K11" s="157"/>
      <c r="L11" s="157"/>
      <c r="M11" s="157"/>
      <c r="N11" s="157"/>
      <c r="O11" s="157"/>
    </row>
    <row r="12" spans="1:15" ht="12" customHeight="1" x14ac:dyDescent="0.2">
      <c r="A12" s="73" t="s">
        <v>61</v>
      </c>
      <c r="B12" s="73" t="s">
        <v>29</v>
      </c>
      <c r="C12" s="73" t="s">
        <v>124</v>
      </c>
      <c r="D12" s="73" t="s">
        <v>132</v>
      </c>
      <c r="E12" s="73" t="s">
        <v>133</v>
      </c>
      <c r="F12" s="73" t="s">
        <v>62</v>
      </c>
      <c r="G12" s="258" t="s">
        <v>442</v>
      </c>
      <c r="H12" s="78" t="s">
        <v>62</v>
      </c>
      <c r="I12" s="260" t="s">
        <v>130</v>
      </c>
      <c r="J12" s="130" t="s">
        <v>144</v>
      </c>
      <c r="K12" s="157"/>
      <c r="L12" s="157"/>
      <c r="M12" s="157"/>
      <c r="N12" s="157"/>
      <c r="O12" s="157"/>
    </row>
    <row r="13" spans="1:15" ht="12" customHeight="1" x14ac:dyDescent="0.2">
      <c r="A13" s="73" t="s">
        <v>7</v>
      </c>
      <c r="B13" s="73" t="s">
        <v>2</v>
      </c>
      <c r="C13" s="72"/>
      <c r="D13" s="73" t="s">
        <v>125</v>
      </c>
      <c r="E13" s="79" t="s">
        <v>460</v>
      </c>
      <c r="F13" s="73" t="s">
        <v>10</v>
      </c>
      <c r="G13" s="375" t="s">
        <v>463</v>
      </c>
      <c r="H13" s="78" t="s">
        <v>10</v>
      </c>
      <c r="I13" s="80" t="s">
        <v>461</v>
      </c>
      <c r="J13" s="131" t="s">
        <v>145</v>
      </c>
      <c r="K13" s="157"/>
      <c r="L13" s="157"/>
      <c r="M13" s="157"/>
      <c r="N13" s="157"/>
      <c r="O13" s="157"/>
    </row>
    <row r="14" spans="1:15" ht="10.5" customHeight="1" x14ac:dyDescent="0.2">
      <c r="A14" s="109" t="s">
        <v>11</v>
      </c>
      <c r="B14" s="109" t="s">
        <v>12</v>
      </c>
      <c r="C14" s="109" t="s">
        <v>13</v>
      </c>
      <c r="D14" s="109" t="s">
        <v>14</v>
      </c>
      <c r="E14" s="109" t="s">
        <v>15</v>
      </c>
      <c r="F14" s="109" t="s">
        <v>16</v>
      </c>
      <c r="G14" s="263" t="s">
        <v>17</v>
      </c>
      <c r="H14" s="262" t="s">
        <v>18</v>
      </c>
      <c r="I14" s="54" t="s">
        <v>19</v>
      </c>
      <c r="J14" s="109" t="s">
        <v>71</v>
      </c>
      <c r="K14" s="157"/>
      <c r="L14" s="157"/>
      <c r="M14" s="157"/>
      <c r="N14" s="157"/>
      <c r="O14" s="157"/>
    </row>
    <row r="15" spans="1:15" ht="4.5" customHeight="1" x14ac:dyDescent="0.2">
      <c r="A15" s="998"/>
      <c r="B15" s="999"/>
      <c r="C15" s="999"/>
      <c r="D15" s="999"/>
      <c r="E15" s="999"/>
      <c r="F15" s="999"/>
      <c r="G15" s="999"/>
      <c r="H15" s="999"/>
      <c r="I15" s="999"/>
      <c r="J15" s="1000"/>
      <c r="K15" s="157"/>
      <c r="L15" s="157"/>
      <c r="M15" s="157"/>
      <c r="N15" s="157"/>
      <c r="O15" s="157"/>
    </row>
    <row r="16" spans="1:15" ht="12" customHeight="1" x14ac:dyDescent="0.2">
      <c r="A16" s="517"/>
      <c r="B16" s="517"/>
      <c r="C16" s="515" t="s">
        <v>506</v>
      </c>
      <c r="D16" s="516"/>
      <c r="E16" s="588"/>
      <c r="F16" s="588"/>
      <c r="G16" s="589"/>
      <c r="H16" s="588"/>
      <c r="I16" s="591"/>
      <c r="J16" s="542">
        <f>H16-F16</f>
        <v>0</v>
      </c>
      <c r="K16" s="157"/>
      <c r="L16" s="157"/>
      <c r="M16" s="157"/>
      <c r="N16" s="157"/>
      <c r="O16" s="157"/>
    </row>
    <row r="17" spans="1:15" ht="12" customHeight="1" x14ac:dyDescent="0.2">
      <c r="A17" s="517">
        <v>1</v>
      </c>
      <c r="B17" s="592" t="s">
        <v>507</v>
      </c>
      <c r="C17" s="593" t="s">
        <v>508</v>
      </c>
      <c r="D17" s="594" t="s">
        <v>509</v>
      </c>
      <c r="E17" s="588">
        <v>1</v>
      </c>
      <c r="F17" s="588">
        <v>1</v>
      </c>
      <c r="G17" s="588">
        <v>1</v>
      </c>
      <c r="H17" s="595">
        <v>1</v>
      </c>
      <c r="I17" s="591">
        <f>48146+0.4</f>
        <v>48146.400000000001</v>
      </c>
      <c r="J17" s="542">
        <f t="shared" ref="J17:J60" si="0">H17-F17</f>
        <v>0</v>
      </c>
      <c r="K17" s="157"/>
      <c r="L17" s="157"/>
      <c r="M17" s="157"/>
      <c r="N17" s="157"/>
      <c r="O17" s="157"/>
    </row>
    <row r="18" spans="1:15" ht="12" customHeight="1" x14ac:dyDescent="0.2">
      <c r="A18" s="517">
        <v>2</v>
      </c>
      <c r="B18" s="592" t="s">
        <v>513</v>
      </c>
      <c r="C18" s="593" t="s">
        <v>514</v>
      </c>
      <c r="D18" s="594" t="s">
        <v>515</v>
      </c>
      <c r="E18" s="588">
        <v>1</v>
      </c>
      <c r="F18" s="588">
        <v>1</v>
      </c>
      <c r="G18" s="588">
        <v>1</v>
      </c>
      <c r="H18" s="595">
        <v>1</v>
      </c>
      <c r="I18" s="591">
        <v>50096</v>
      </c>
      <c r="J18" s="542">
        <f t="shared" si="0"/>
        <v>0</v>
      </c>
      <c r="K18" s="157"/>
      <c r="L18" s="157"/>
      <c r="M18" s="157"/>
      <c r="N18" s="157"/>
      <c r="O18" s="157"/>
    </row>
    <row r="19" spans="1:15" ht="12" customHeight="1" x14ac:dyDescent="0.2">
      <c r="A19" s="517"/>
      <c r="B19" s="517"/>
      <c r="C19" s="596" t="s">
        <v>516</v>
      </c>
      <c r="D19" s="594"/>
      <c r="E19" s="597">
        <f>SUM(E17:E18)</f>
        <v>2</v>
      </c>
      <c r="F19" s="597">
        <f>SUM(F17:F18)</f>
        <v>2</v>
      </c>
      <c r="G19" s="598">
        <f>SUM(G17:G18)</f>
        <v>2</v>
      </c>
      <c r="H19" s="590">
        <f>SUM(H17:H18)</f>
        <v>2</v>
      </c>
      <c r="I19" s="599">
        <f>SUM(I17:I18)</f>
        <v>98242.4</v>
      </c>
      <c r="J19" s="542">
        <f t="shared" ref="J19:J34" si="1">H19-G19</f>
        <v>0</v>
      </c>
      <c r="K19" s="157"/>
      <c r="L19" s="157"/>
      <c r="M19" s="157"/>
      <c r="N19" s="157"/>
      <c r="O19" s="157"/>
    </row>
    <row r="20" spans="1:15" ht="12" customHeight="1" x14ac:dyDescent="0.2">
      <c r="A20" s="517"/>
      <c r="B20" s="517"/>
      <c r="C20" s="593"/>
      <c r="D20" s="594"/>
      <c r="E20" s="588"/>
      <c r="F20" s="588"/>
      <c r="G20" s="589"/>
      <c r="H20" s="595"/>
      <c r="I20" s="591"/>
      <c r="J20" s="542">
        <f t="shared" si="1"/>
        <v>0</v>
      </c>
      <c r="K20" s="157"/>
      <c r="L20" s="157"/>
      <c r="M20" s="157"/>
      <c r="N20" s="157"/>
      <c r="O20" s="157"/>
    </row>
    <row r="21" spans="1:15" ht="12" customHeight="1" x14ac:dyDescent="0.2">
      <c r="A21" s="517"/>
      <c r="B21" s="517"/>
      <c r="C21" s="515" t="s">
        <v>517</v>
      </c>
      <c r="D21" s="594"/>
      <c r="E21" s="588"/>
      <c r="F21" s="600"/>
      <c r="G21" s="589"/>
      <c r="H21" s="595"/>
      <c r="I21" s="591"/>
      <c r="J21" s="542">
        <f t="shared" si="1"/>
        <v>0</v>
      </c>
      <c r="K21" s="157"/>
      <c r="L21" s="157"/>
      <c r="M21" s="157"/>
      <c r="N21" s="157"/>
      <c r="O21" s="157"/>
    </row>
    <row r="22" spans="1:15" ht="12" customHeight="1" x14ac:dyDescent="0.2">
      <c r="A22" s="586">
        <v>3</v>
      </c>
      <c r="B22" s="517" t="s">
        <v>518</v>
      </c>
      <c r="C22" s="593" t="s">
        <v>519</v>
      </c>
      <c r="D22" s="594" t="s">
        <v>520</v>
      </c>
      <c r="E22" s="588"/>
      <c r="F22" s="588"/>
      <c r="G22" s="601"/>
      <c r="H22" s="595">
        <v>6</v>
      </c>
      <c r="I22" s="591">
        <v>260682</v>
      </c>
      <c r="J22" s="542">
        <f t="shared" si="1"/>
        <v>6</v>
      </c>
      <c r="K22" s="157"/>
      <c r="L22" s="157"/>
      <c r="M22" s="157"/>
      <c r="N22" s="157"/>
      <c r="O22" s="157"/>
    </row>
    <row r="23" spans="1:15" ht="12" customHeight="1" x14ac:dyDescent="0.2">
      <c r="A23" s="517">
        <v>4</v>
      </c>
      <c r="B23" s="592" t="s">
        <v>521</v>
      </c>
      <c r="C23" s="593" t="s">
        <v>511</v>
      </c>
      <c r="D23" s="594" t="s">
        <v>512</v>
      </c>
      <c r="E23" s="588">
        <v>8</v>
      </c>
      <c r="F23" s="588">
        <v>8</v>
      </c>
      <c r="G23" s="589">
        <v>7</v>
      </c>
      <c r="H23" s="595">
        <v>21</v>
      </c>
      <c r="I23" s="591">
        <v>726623</v>
      </c>
      <c r="J23" s="542">
        <f t="shared" si="1"/>
        <v>14</v>
      </c>
      <c r="K23" s="157"/>
      <c r="L23" s="157"/>
      <c r="M23" s="157"/>
      <c r="N23" s="157"/>
      <c r="O23" s="157"/>
    </row>
    <row r="24" spans="1:15" ht="12" customHeight="1" x14ac:dyDescent="0.2">
      <c r="A24" s="517">
        <v>5</v>
      </c>
      <c r="B24" s="592" t="s">
        <v>522</v>
      </c>
      <c r="C24" s="593" t="s">
        <v>523</v>
      </c>
      <c r="D24" s="594" t="s">
        <v>524</v>
      </c>
      <c r="E24" s="588"/>
      <c r="F24" s="588"/>
      <c r="G24" s="589"/>
      <c r="H24" s="595"/>
      <c r="I24" s="591"/>
      <c r="J24" s="542">
        <f t="shared" si="1"/>
        <v>0</v>
      </c>
      <c r="K24" s="157"/>
      <c r="L24" s="157"/>
      <c r="M24" s="157"/>
      <c r="N24" s="157"/>
      <c r="O24" s="157"/>
    </row>
    <row r="25" spans="1:15" ht="12" customHeight="1" x14ac:dyDescent="0.2">
      <c r="A25" s="517">
        <v>6</v>
      </c>
      <c r="B25" s="592" t="s">
        <v>525</v>
      </c>
      <c r="C25" s="593" t="s">
        <v>526</v>
      </c>
      <c r="D25" s="594" t="s">
        <v>527</v>
      </c>
      <c r="E25" s="588">
        <v>6</v>
      </c>
      <c r="F25" s="588">
        <v>6</v>
      </c>
      <c r="G25" s="589">
        <v>6</v>
      </c>
      <c r="H25" s="595">
        <v>6</v>
      </c>
      <c r="I25" s="602">
        <v>245601</v>
      </c>
      <c r="J25" s="542">
        <f t="shared" si="1"/>
        <v>0</v>
      </c>
      <c r="K25" s="157"/>
      <c r="L25" s="157"/>
      <c r="M25" s="157"/>
      <c r="N25" s="157"/>
      <c r="O25" s="157"/>
    </row>
    <row r="26" spans="1:15" ht="12" customHeight="1" x14ac:dyDescent="0.2">
      <c r="A26" s="517">
        <v>7</v>
      </c>
      <c r="B26" s="592" t="s">
        <v>528</v>
      </c>
      <c r="C26" s="593" t="s">
        <v>529</v>
      </c>
      <c r="D26" s="594" t="s">
        <v>530</v>
      </c>
      <c r="E26" s="588"/>
      <c r="F26" s="588"/>
      <c r="G26" s="589"/>
      <c r="H26" s="595"/>
      <c r="I26" s="591"/>
      <c r="J26" s="603">
        <f t="shared" si="1"/>
        <v>0</v>
      </c>
      <c r="K26" s="157"/>
      <c r="L26" s="157"/>
      <c r="M26" s="157"/>
      <c r="N26" s="157"/>
      <c r="O26" s="157"/>
    </row>
    <row r="27" spans="1:15" ht="12" customHeight="1" x14ac:dyDescent="0.2">
      <c r="A27" s="517"/>
      <c r="B27" s="517"/>
      <c r="C27" s="596" t="s">
        <v>531</v>
      </c>
      <c r="D27" s="594"/>
      <c r="E27" s="597">
        <f t="shared" ref="E27:I27" si="2">SUM(E22:E26)</f>
        <v>14</v>
      </c>
      <c r="F27" s="597">
        <f t="shared" si="2"/>
        <v>14</v>
      </c>
      <c r="G27" s="598">
        <f>SUM(G22:G26)</f>
        <v>13</v>
      </c>
      <c r="H27" s="590">
        <f t="shared" si="2"/>
        <v>33</v>
      </c>
      <c r="I27" s="599">
        <f t="shared" si="2"/>
        <v>1232906</v>
      </c>
      <c r="J27" s="542">
        <f t="shared" si="1"/>
        <v>20</v>
      </c>
      <c r="K27" s="157"/>
      <c r="L27" s="157"/>
      <c r="M27" s="157"/>
      <c r="N27" s="157"/>
      <c r="O27" s="157"/>
    </row>
    <row r="28" spans="1:15" ht="12" customHeight="1" x14ac:dyDescent="0.2">
      <c r="A28" s="517"/>
      <c r="B28" s="517"/>
      <c r="C28" s="593"/>
      <c r="D28" s="594"/>
      <c r="E28" s="588"/>
      <c r="F28" s="588"/>
      <c r="G28" s="589"/>
      <c r="H28" s="595"/>
      <c r="I28" s="591"/>
      <c r="J28" s="542">
        <f t="shared" si="0"/>
        <v>0</v>
      </c>
      <c r="K28" s="157"/>
      <c r="L28" s="157"/>
      <c r="M28" s="157"/>
      <c r="N28" s="157"/>
      <c r="O28" s="157"/>
    </row>
    <row r="29" spans="1:15" ht="12" customHeight="1" x14ac:dyDescent="0.2">
      <c r="A29" s="517"/>
      <c r="B29" s="517"/>
      <c r="C29" s="515" t="s">
        <v>532</v>
      </c>
      <c r="D29" s="594"/>
      <c r="E29" s="588"/>
      <c r="F29" s="588"/>
      <c r="G29" s="589"/>
      <c r="H29" s="595"/>
      <c r="I29" s="591"/>
      <c r="J29" s="542">
        <f t="shared" si="1"/>
        <v>0</v>
      </c>
      <c r="K29" s="157"/>
      <c r="L29" s="157"/>
      <c r="M29" s="157"/>
      <c r="N29" s="157"/>
      <c r="O29" s="157"/>
    </row>
    <row r="30" spans="1:15" ht="12" customHeight="1" x14ac:dyDescent="0.2">
      <c r="A30" s="517">
        <v>8</v>
      </c>
      <c r="B30" s="592" t="s">
        <v>521</v>
      </c>
      <c r="C30" s="593" t="s">
        <v>511</v>
      </c>
      <c r="D30" s="594" t="s">
        <v>512</v>
      </c>
      <c r="E30" s="588">
        <v>1</v>
      </c>
      <c r="F30" s="588">
        <v>1</v>
      </c>
      <c r="G30" s="589">
        <v>1</v>
      </c>
      <c r="H30" s="595">
        <v>3</v>
      </c>
      <c r="I30" s="591">
        <v>69878</v>
      </c>
      <c r="J30" s="542">
        <f t="shared" si="1"/>
        <v>2</v>
      </c>
      <c r="K30" s="157"/>
      <c r="L30" s="157"/>
      <c r="M30" s="157"/>
      <c r="N30" s="157"/>
      <c r="O30" s="157"/>
    </row>
    <row r="31" spans="1:15" ht="12" customHeight="1" x14ac:dyDescent="0.2">
      <c r="A31" s="517">
        <v>9</v>
      </c>
      <c r="B31" s="592" t="s">
        <v>525</v>
      </c>
      <c r="C31" s="593" t="s">
        <v>526</v>
      </c>
      <c r="D31" s="594" t="s">
        <v>527</v>
      </c>
      <c r="E31" s="588">
        <v>2</v>
      </c>
      <c r="F31" s="588">
        <v>2</v>
      </c>
      <c r="G31" s="589">
        <v>1</v>
      </c>
      <c r="H31" s="595">
        <v>2</v>
      </c>
      <c r="I31" s="591">
        <v>78944</v>
      </c>
      <c r="J31" s="542">
        <f t="shared" si="1"/>
        <v>1</v>
      </c>
      <c r="K31" s="157"/>
      <c r="L31" s="157"/>
      <c r="M31" s="157"/>
      <c r="N31" s="157"/>
      <c r="O31" s="157"/>
    </row>
    <row r="32" spans="1:15" ht="12" customHeight="1" x14ac:dyDescent="0.2">
      <c r="A32" s="517">
        <v>10</v>
      </c>
      <c r="B32" s="592" t="s">
        <v>522</v>
      </c>
      <c r="C32" s="593" t="s">
        <v>519</v>
      </c>
      <c r="D32" s="594" t="s">
        <v>533</v>
      </c>
      <c r="E32" s="588"/>
      <c r="F32" s="588"/>
      <c r="G32" s="589"/>
      <c r="H32" s="595"/>
      <c r="I32" s="591"/>
      <c r="J32" s="542">
        <f t="shared" si="1"/>
        <v>0</v>
      </c>
      <c r="K32" s="157"/>
      <c r="L32" s="157"/>
      <c r="M32" s="157"/>
      <c r="N32" s="157"/>
      <c r="O32" s="157"/>
    </row>
    <row r="33" spans="1:15" ht="12" customHeight="1" x14ac:dyDescent="0.2">
      <c r="A33" s="517">
        <v>11</v>
      </c>
      <c r="B33" s="592" t="s">
        <v>522</v>
      </c>
      <c r="C33" s="593" t="s">
        <v>523</v>
      </c>
      <c r="D33" s="594" t="s">
        <v>524</v>
      </c>
      <c r="E33" s="588">
        <v>1</v>
      </c>
      <c r="F33" s="588">
        <v>1</v>
      </c>
      <c r="G33" s="589">
        <v>1</v>
      </c>
      <c r="H33" s="595">
        <v>1</v>
      </c>
      <c r="I33" s="591">
        <v>47494</v>
      </c>
      <c r="J33" s="542">
        <f t="shared" si="1"/>
        <v>0</v>
      </c>
      <c r="K33" s="157"/>
      <c r="L33" s="157"/>
      <c r="M33" s="157"/>
      <c r="N33" s="157"/>
      <c r="O33" s="157"/>
    </row>
    <row r="34" spans="1:15" ht="12" customHeight="1" x14ac:dyDescent="0.2">
      <c r="A34" s="517">
        <v>12</v>
      </c>
      <c r="B34" s="592" t="s">
        <v>528</v>
      </c>
      <c r="C34" s="593" t="s">
        <v>529</v>
      </c>
      <c r="D34" s="594" t="s">
        <v>534</v>
      </c>
      <c r="E34" s="588">
        <v>1</v>
      </c>
      <c r="F34" s="588">
        <v>1</v>
      </c>
      <c r="G34" s="589">
        <v>1</v>
      </c>
      <c r="H34" s="595">
        <v>1</v>
      </c>
      <c r="I34" s="591">
        <f>39498+0.4</f>
        <v>39498.400000000001</v>
      </c>
      <c r="J34" s="542">
        <f t="shared" si="1"/>
        <v>0</v>
      </c>
      <c r="K34" s="157"/>
      <c r="L34" s="157"/>
      <c r="M34" s="157"/>
      <c r="N34" s="157"/>
      <c r="O34" s="157"/>
    </row>
    <row r="35" spans="1:15" ht="12" customHeight="1" x14ac:dyDescent="0.2">
      <c r="A35" s="517"/>
      <c r="B35" s="517"/>
      <c r="C35" s="596" t="s">
        <v>535</v>
      </c>
      <c r="D35" s="594"/>
      <c r="E35" s="597">
        <f t="shared" ref="E35:J35" si="3">SUM(E30:E34)</f>
        <v>5</v>
      </c>
      <c r="F35" s="597">
        <f t="shared" si="3"/>
        <v>5</v>
      </c>
      <c r="G35" s="598">
        <f t="shared" si="3"/>
        <v>4</v>
      </c>
      <c r="H35" s="590">
        <f t="shared" si="3"/>
        <v>7</v>
      </c>
      <c r="I35" s="599">
        <f t="shared" si="3"/>
        <v>235814.39999999999</v>
      </c>
      <c r="J35" s="544">
        <f t="shared" si="3"/>
        <v>3</v>
      </c>
      <c r="K35" s="157"/>
      <c r="L35" s="157"/>
      <c r="M35" s="157"/>
      <c r="N35" s="157"/>
      <c r="O35" s="157"/>
    </row>
    <row r="36" spans="1:15" ht="12" customHeight="1" x14ac:dyDescent="0.2">
      <c r="A36" s="517"/>
      <c r="B36" s="517"/>
      <c r="C36" s="593"/>
      <c r="D36" s="594"/>
      <c r="E36" s="588"/>
      <c r="F36" s="588"/>
      <c r="G36" s="589"/>
      <c r="H36" s="595"/>
      <c r="I36" s="591"/>
      <c r="J36" s="542">
        <f t="shared" si="0"/>
        <v>0</v>
      </c>
      <c r="K36" s="157"/>
      <c r="L36" s="157"/>
      <c r="M36" s="157"/>
      <c r="N36" s="157"/>
      <c r="O36" s="157"/>
    </row>
    <row r="37" spans="1:15" ht="12" customHeight="1" x14ac:dyDescent="0.2">
      <c r="A37" s="517"/>
      <c r="B37" s="517"/>
      <c r="C37" s="515" t="s">
        <v>536</v>
      </c>
      <c r="D37" s="594"/>
      <c r="E37" s="588"/>
      <c r="F37" s="588"/>
      <c r="G37" s="589"/>
      <c r="H37" s="595"/>
      <c r="I37" s="591"/>
      <c r="J37" s="542">
        <f>H37-G37</f>
        <v>0</v>
      </c>
      <c r="K37" s="157"/>
      <c r="L37" s="157"/>
      <c r="M37" s="157"/>
      <c r="N37" s="157"/>
      <c r="O37" s="157"/>
    </row>
    <row r="38" spans="1:15" ht="12" customHeight="1" x14ac:dyDescent="0.2">
      <c r="A38" s="517">
        <v>13</v>
      </c>
      <c r="B38" s="592" t="s">
        <v>521</v>
      </c>
      <c r="C38" s="593" t="s">
        <v>511</v>
      </c>
      <c r="D38" s="594" t="s">
        <v>512</v>
      </c>
      <c r="E38" s="588">
        <v>4</v>
      </c>
      <c r="F38" s="588">
        <v>4</v>
      </c>
      <c r="G38" s="589">
        <v>3</v>
      </c>
      <c r="H38" s="595">
        <v>17</v>
      </c>
      <c r="I38" s="591">
        <v>568894.4</v>
      </c>
      <c r="J38" s="542">
        <f t="shared" ref="J38:J44" si="4">H38-G38</f>
        <v>14</v>
      </c>
      <c r="K38" s="157"/>
      <c r="L38" s="157"/>
      <c r="M38" s="157"/>
      <c r="N38" s="157"/>
      <c r="O38" s="157"/>
    </row>
    <row r="39" spans="1:15" ht="12" customHeight="1" x14ac:dyDescent="0.2">
      <c r="A39" s="517">
        <v>14</v>
      </c>
      <c r="B39" s="592" t="s">
        <v>525</v>
      </c>
      <c r="C39" s="593" t="s">
        <v>526</v>
      </c>
      <c r="D39" s="594" t="s">
        <v>527</v>
      </c>
      <c r="E39" s="588">
        <v>3</v>
      </c>
      <c r="F39" s="588">
        <v>3</v>
      </c>
      <c r="G39" s="589">
        <v>3</v>
      </c>
      <c r="H39" s="595">
        <v>3</v>
      </c>
      <c r="I39" s="591">
        <v>123673</v>
      </c>
      <c r="J39" s="542">
        <f t="shared" si="4"/>
        <v>0</v>
      </c>
      <c r="K39" s="157"/>
      <c r="L39" s="157"/>
      <c r="M39" s="157"/>
      <c r="N39" s="157"/>
      <c r="O39" s="157"/>
    </row>
    <row r="40" spans="1:15" ht="12" customHeight="1" x14ac:dyDescent="0.2">
      <c r="A40" s="517">
        <v>15</v>
      </c>
      <c r="B40" s="592"/>
      <c r="C40" s="593" t="s">
        <v>537</v>
      </c>
      <c r="D40" s="594" t="s">
        <v>538</v>
      </c>
      <c r="E40" s="588"/>
      <c r="F40" s="588"/>
      <c r="G40" s="589"/>
      <c r="H40" s="595"/>
      <c r="I40" s="591"/>
      <c r="J40" s="542">
        <f t="shared" si="4"/>
        <v>0</v>
      </c>
      <c r="K40" s="157"/>
      <c r="L40" s="157"/>
      <c r="M40" s="157"/>
      <c r="N40" s="157"/>
      <c r="O40" s="157"/>
    </row>
    <row r="41" spans="1:15" ht="12" customHeight="1" x14ac:dyDescent="0.2">
      <c r="A41" s="517">
        <v>16</v>
      </c>
      <c r="B41" s="592" t="s">
        <v>522</v>
      </c>
      <c r="C41" s="593" t="s">
        <v>519</v>
      </c>
      <c r="D41" s="594" t="s">
        <v>520</v>
      </c>
      <c r="E41" s="588"/>
      <c r="F41" s="588"/>
      <c r="G41" s="589"/>
      <c r="H41" s="595">
        <v>6</v>
      </c>
      <c r="I41" s="591">
        <v>260682</v>
      </c>
      <c r="J41" s="542">
        <f t="shared" si="4"/>
        <v>6</v>
      </c>
      <c r="K41" s="157"/>
      <c r="L41" s="157"/>
      <c r="M41" s="157"/>
      <c r="N41" s="157"/>
      <c r="O41" s="157"/>
    </row>
    <row r="42" spans="1:15" ht="12" customHeight="1" x14ac:dyDescent="0.2">
      <c r="A42" s="517">
        <v>17</v>
      </c>
      <c r="B42" s="592" t="s">
        <v>522</v>
      </c>
      <c r="C42" s="593" t="s">
        <v>523</v>
      </c>
      <c r="D42" s="594" t="s">
        <v>524</v>
      </c>
      <c r="E42" s="588">
        <v>1</v>
      </c>
      <c r="F42" s="588">
        <v>1</v>
      </c>
      <c r="G42" s="589">
        <v>1</v>
      </c>
      <c r="H42" s="595">
        <v>1</v>
      </c>
      <c r="I42" s="591">
        <v>43857</v>
      </c>
      <c r="J42" s="542">
        <f t="shared" si="4"/>
        <v>0</v>
      </c>
      <c r="K42" s="157"/>
      <c r="L42" s="157"/>
      <c r="M42" s="157"/>
      <c r="N42" s="157"/>
      <c r="O42" s="157"/>
    </row>
    <row r="43" spans="1:15" ht="12" customHeight="1" x14ac:dyDescent="0.2">
      <c r="A43" s="517">
        <v>18</v>
      </c>
      <c r="B43" s="592" t="s">
        <v>522</v>
      </c>
      <c r="C43" s="593" t="s">
        <v>539</v>
      </c>
      <c r="D43" s="594" t="s">
        <v>540</v>
      </c>
      <c r="E43" s="588"/>
      <c r="F43" s="588"/>
      <c r="G43" s="589"/>
      <c r="H43" s="595"/>
      <c r="I43" s="591"/>
      <c r="J43" s="542">
        <f t="shared" si="4"/>
        <v>0</v>
      </c>
      <c r="K43" s="157"/>
      <c r="L43" s="157"/>
      <c r="M43" s="157"/>
      <c r="N43" s="157"/>
      <c r="O43" s="157"/>
    </row>
    <row r="44" spans="1:15" ht="12" customHeight="1" x14ac:dyDescent="0.2">
      <c r="A44" s="517">
        <v>19</v>
      </c>
      <c r="B44" s="592" t="s">
        <v>528</v>
      </c>
      <c r="C44" s="593" t="s">
        <v>529</v>
      </c>
      <c r="D44" s="594" t="s">
        <v>534</v>
      </c>
      <c r="E44" s="588">
        <v>3</v>
      </c>
      <c r="F44" s="588">
        <v>4</v>
      </c>
      <c r="G44" s="589">
        <v>4</v>
      </c>
      <c r="H44" s="595">
        <v>4</v>
      </c>
      <c r="I44" s="591">
        <f>161093+0.4</f>
        <v>161093.4</v>
      </c>
      <c r="J44" s="542">
        <f t="shared" si="4"/>
        <v>0</v>
      </c>
      <c r="K44" s="157"/>
      <c r="L44" s="157"/>
      <c r="M44" s="157"/>
      <c r="N44" s="157"/>
      <c r="O44" s="157"/>
    </row>
    <row r="45" spans="1:15" ht="12" customHeight="1" x14ac:dyDescent="0.2">
      <c r="A45" s="517"/>
      <c r="B45" s="517"/>
      <c r="C45" s="596" t="s">
        <v>541</v>
      </c>
      <c r="D45" s="594"/>
      <c r="E45" s="597">
        <f t="shared" ref="E45:J45" si="5">SUM(E38:E44)</f>
        <v>11</v>
      </c>
      <c r="F45" s="597">
        <f t="shared" si="5"/>
        <v>12</v>
      </c>
      <c r="G45" s="598">
        <f t="shared" si="5"/>
        <v>11</v>
      </c>
      <c r="H45" s="590">
        <f t="shared" si="5"/>
        <v>31</v>
      </c>
      <c r="I45" s="599">
        <f t="shared" si="5"/>
        <v>1158199.8</v>
      </c>
      <c r="J45" s="544">
        <f t="shared" si="5"/>
        <v>20</v>
      </c>
      <c r="K45" s="157"/>
      <c r="L45" s="157"/>
      <c r="M45" s="157"/>
      <c r="N45" s="157"/>
      <c r="O45" s="157"/>
    </row>
    <row r="46" spans="1:15" ht="12" customHeight="1" x14ac:dyDescent="0.2">
      <c r="A46" s="517"/>
      <c r="B46" s="517"/>
      <c r="C46" s="593"/>
      <c r="D46" s="594"/>
      <c r="E46" s="588"/>
      <c r="F46" s="588"/>
      <c r="G46" s="589"/>
      <c r="H46" s="595"/>
      <c r="I46" s="591"/>
      <c r="J46" s="542">
        <f>H46-F46</f>
        <v>0</v>
      </c>
      <c r="K46" s="157"/>
      <c r="L46" s="157"/>
      <c r="M46" s="157"/>
      <c r="N46" s="157"/>
      <c r="O46" s="157"/>
    </row>
    <row r="47" spans="1:15" ht="12" customHeight="1" x14ac:dyDescent="0.2">
      <c r="A47" s="517"/>
      <c r="B47" s="517"/>
      <c r="C47" s="515" t="s">
        <v>542</v>
      </c>
      <c r="D47" s="594"/>
      <c r="E47" s="588"/>
      <c r="F47" s="588"/>
      <c r="G47" s="589"/>
      <c r="H47" s="595"/>
      <c r="I47" s="591"/>
      <c r="J47" s="542">
        <f t="shared" ref="J47:J53" si="6">H47-G47</f>
        <v>0</v>
      </c>
      <c r="K47" s="157"/>
      <c r="L47" s="157"/>
      <c r="M47" s="157"/>
      <c r="N47" s="157"/>
      <c r="O47" s="157"/>
    </row>
    <row r="48" spans="1:15" ht="12" customHeight="1" x14ac:dyDescent="0.2">
      <c r="A48" s="517">
        <v>20</v>
      </c>
      <c r="B48" s="592" t="s">
        <v>543</v>
      </c>
      <c r="C48" s="593" t="s">
        <v>544</v>
      </c>
      <c r="D48" s="594" t="s">
        <v>540</v>
      </c>
      <c r="E48" s="588">
        <v>1</v>
      </c>
      <c r="F48" s="588">
        <v>1</v>
      </c>
      <c r="G48" s="589">
        <v>1</v>
      </c>
      <c r="H48" s="595">
        <v>1</v>
      </c>
      <c r="I48" s="591">
        <f>48293+0.4</f>
        <v>48293.4</v>
      </c>
      <c r="J48" s="542">
        <f t="shared" si="6"/>
        <v>0</v>
      </c>
      <c r="K48" s="157"/>
      <c r="L48" s="666"/>
      <c r="M48" s="157"/>
      <c r="N48" s="157"/>
      <c r="O48" s="157"/>
    </row>
    <row r="49" spans="1:15" ht="12" customHeight="1" x14ac:dyDescent="0.2">
      <c r="A49" s="517">
        <v>21</v>
      </c>
      <c r="B49" s="592" t="s">
        <v>522</v>
      </c>
      <c r="C49" s="593" t="s">
        <v>519</v>
      </c>
      <c r="D49" s="594" t="s">
        <v>520</v>
      </c>
      <c r="E49" s="588"/>
      <c r="F49" s="588"/>
      <c r="G49" s="601"/>
      <c r="H49" s="595">
        <v>1</v>
      </c>
      <c r="I49" s="591">
        <v>43447</v>
      </c>
      <c r="J49" s="542">
        <f t="shared" si="6"/>
        <v>1</v>
      </c>
      <c r="K49" s="157"/>
      <c r="L49" s="157"/>
      <c r="M49" s="157"/>
      <c r="N49" s="157"/>
      <c r="O49" s="157"/>
    </row>
    <row r="50" spans="1:15" ht="12" customHeight="1" x14ac:dyDescent="0.2">
      <c r="A50" s="517">
        <v>22</v>
      </c>
      <c r="B50" s="592" t="s">
        <v>510</v>
      </c>
      <c r="C50" s="593" t="s">
        <v>511</v>
      </c>
      <c r="D50" s="594" t="s">
        <v>512</v>
      </c>
      <c r="E50" s="588">
        <v>4</v>
      </c>
      <c r="F50" s="588">
        <v>4</v>
      </c>
      <c r="G50" s="589">
        <v>4</v>
      </c>
      <c r="H50" s="595">
        <v>4</v>
      </c>
      <c r="I50" s="591">
        <f>73121*2</f>
        <v>146242</v>
      </c>
      <c r="J50" s="542">
        <f t="shared" si="6"/>
        <v>0</v>
      </c>
      <c r="K50" s="157"/>
      <c r="L50" s="157"/>
      <c r="M50" s="157"/>
      <c r="N50" s="157"/>
      <c r="O50" s="157"/>
    </row>
    <row r="51" spans="1:15" ht="12" customHeight="1" x14ac:dyDescent="0.2">
      <c r="A51" s="517">
        <v>23</v>
      </c>
      <c r="B51" s="592" t="s">
        <v>525</v>
      </c>
      <c r="C51" s="593" t="s">
        <v>526</v>
      </c>
      <c r="D51" s="594" t="s">
        <v>527</v>
      </c>
      <c r="E51" s="588">
        <v>3</v>
      </c>
      <c r="F51" s="588">
        <v>3</v>
      </c>
      <c r="G51" s="589">
        <v>3</v>
      </c>
      <c r="H51" s="595">
        <v>3</v>
      </c>
      <c r="I51" s="591">
        <f>80669+0.4+35446</f>
        <v>116115.4</v>
      </c>
      <c r="J51" s="542">
        <f t="shared" si="6"/>
        <v>0</v>
      </c>
      <c r="K51" s="157"/>
      <c r="L51" s="157"/>
      <c r="M51" s="157"/>
      <c r="N51" s="157"/>
      <c r="O51" s="157"/>
    </row>
    <row r="52" spans="1:15" ht="12" customHeight="1" x14ac:dyDescent="0.2">
      <c r="A52" s="517"/>
      <c r="B52" s="592"/>
      <c r="C52" s="593"/>
      <c r="D52" s="594"/>
      <c r="E52" s="588"/>
      <c r="F52" s="588"/>
      <c r="G52" s="589"/>
      <c r="H52" s="595"/>
      <c r="I52" s="591"/>
      <c r="J52" s="542">
        <f t="shared" si="6"/>
        <v>0</v>
      </c>
      <c r="K52" s="157"/>
      <c r="L52" s="157"/>
      <c r="M52" s="157"/>
      <c r="N52" s="157"/>
      <c r="O52" s="157"/>
    </row>
    <row r="53" spans="1:15" ht="12" customHeight="1" x14ac:dyDescent="0.2">
      <c r="A53" s="517">
        <v>24</v>
      </c>
      <c r="B53" s="592" t="s">
        <v>528</v>
      </c>
      <c r="C53" s="593" t="s">
        <v>529</v>
      </c>
      <c r="D53" s="594" t="s">
        <v>534</v>
      </c>
      <c r="E53" s="588">
        <v>1</v>
      </c>
      <c r="F53" s="588">
        <v>1</v>
      </c>
      <c r="G53" s="589">
        <v>1</v>
      </c>
      <c r="H53" s="595">
        <v>1</v>
      </c>
      <c r="I53" s="591">
        <v>40323</v>
      </c>
      <c r="J53" s="542">
        <f t="shared" si="6"/>
        <v>0</v>
      </c>
      <c r="K53" s="157"/>
      <c r="L53" s="157"/>
      <c r="M53" s="157"/>
      <c r="N53" s="157"/>
      <c r="O53" s="157"/>
    </row>
    <row r="54" spans="1:15" ht="12" customHeight="1" x14ac:dyDescent="0.2">
      <c r="A54" s="517"/>
      <c r="B54" s="517"/>
      <c r="C54" s="596" t="s">
        <v>545</v>
      </c>
      <c r="D54" s="516"/>
      <c r="E54" s="597">
        <f t="shared" ref="E54:J54" si="7">SUM(E48:E53)</f>
        <v>9</v>
      </c>
      <c r="F54" s="597">
        <f t="shared" si="7"/>
        <v>9</v>
      </c>
      <c r="G54" s="598">
        <f t="shared" si="7"/>
        <v>9</v>
      </c>
      <c r="H54" s="590">
        <f t="shared" si="7"/>
        <v>10</v>
      </c>
      <c r="I54" s="599">
        <f t="shared" si="7"/>
        <v>394420.8</v>
      </c>
      <c r="J54" s="544">
        <f t="shared" si="7"/>
        <v>1</v>
      </c>
      <c r="K54" s="157"/>
      <c r="L54" s="157"/>
      <c r="M54" s="157"/>
      <c r="N54" s="157"/>
      <c r="O54" s="157"/>
    </row>
    <row r="55" spans="1:15" ht="12" customHeight="1" x14ac:dyDescent="0.2">
      <c r="A55" s="517"/>
      <c r="B55" s="517"/>
      <c r="C55" s="593"/>
      <c r="D55" s="516"/>
      <c r="E55" s="588"/>
      <c r="F55" s="588"/>
      <c r="G55" s="589"/>
      <c r="H55" s="595"/>
      <c r="I55" s="591"/>
      <c r="J55" s="542">
        <f t="shared" si="0"/>
        <v>0</v>
      </c>
      <c r="K55" s="157"/>
      <c r="L55" s="157"/>
      <c r="M55" s="157"/>
      <c r="N55" s="157"/>
      <c r="O55" s="157"/>
    </row>
    <row r="56" spans="1:15" ht="12" customHeight="1" x14ac:dyDescent="0.2">
      <c r="A56" s="517"/>
      <c r="B56" s="517"/>
      <c r="C56" s="593"/>
      <c r="D56" s="516"/>
      <c r="E56" s="588"/>
      <c r="F56" s="588"/>
      <c r="G56" s="589"/>
      <c r="H56" s="595"/>
      <c r="I56" s="591"/>
      <c r="J56" s="542">
        <f t="shared" si="0"/>
        <v>0</v>
      </c>
      <c r="K56" s="157"/>
      <c r="L56" s="157"/>
      <c r="M56" s="157"/>
      <c r="N56" s="157"/>
      <c r="O56" s="157"/>
    </row>
    <row r="57" spans="1:15" ht="12" customHeight="1" x14ac:dyDescent="0.2">
      <c r="A57" s="517"/>
      <c r="B57" s="517"/>
      <c r="C57" s="593"/>
      <c r="D57" s="516"/>
      <c r="E57" s="588"/>
      <c r="F57" s="588"/>
      <c r="G57" s="589"/>
      <c r="H57" s="595"/>
      <c r="I57" s="591"/>
      <c r="J57" s="542">
        <f t="shared" si="0"/>
        <v>0</v>
      </c>
      <c r="K57" s="157"/>
      <c r="L57" s="157"/>
      <c r="M57" s="157"/>
      <c r="N57" s="157"/>
      <c r="O57" s="157"/>
    </row>
    <row r="58" spans="1:15" ht="12" customHeight="1" x14ac:dyDescent="0.2">
      <c r="A58" s="517"/>
      <c r="B58" s="517"/>
      <c r="C58" s="593"/>
      <c r="D58" s="516"/>
      <c r="E58" s="588"/>
      <c r="F58" s="588"/>
      <c r="G58" s="589"/>
      <c r="H58" s="595"/>
      <c r="I58" s="591"/>
      <c r="J58" s="542">
        <f t="shared" si="0"/>
        <v>0</v>
      </c>
      <c r="K58" s="157"/>
      <c r="L58" s="157"/>
      <c r="M58" s="157"/>
      <c r="N58" s="157"/>
      <c r="O58" s="157"/>
    </row>
    <row r="59" spans="1:15" ht="9" customHeight="1" x14ac:dyDescent="0.2">
      <c r="A59" s="517"/>
      <c r="B59" s="517"/>
      <c r="C59" s="593"/>
      <c r="D59" s="516"/>
      <c r="E59" s="588"/>
      <c r="F59" s="588"/>
      <c r="G59" s="589"/>
      <c r="H59" s="595"/>
      <c r="I59" s="591"/>
      <c r="J59" s="542">
        <f t="shared" si="0"/>
        <v>0</v>
      </c>
      <c r="K59" s="157"/>
      <c r="L59" s="157"/>
      <c r="M59" s="157"/>
      <c r="N59" s="157"/>
      <c r="O59" s="157"/>
    </row>
    <row r="60" spans="1:15" x14ac:dyDescent="0.2">
      <c r="A60" s="517"/>
      <c r="B60" s="517"/>
      <c r="C60" s="593"/>
      <c r="D60" s="516"/>
      <c r="E60" s="588"/>
      <c r="F60" s="588"/>
      <c r="G60" s="589"/>
      <c r="H60" s="595"/>
      <c r="I60" s="591"/>
      <c r="J60" s="542">
        <f t="shared" si="0"/>
        <v>0</v>
      </c>
    </row>
    <row r="61" spans="1:15" x14ac:dyDescent="0.2">
      <c r="A61" s="604"/>
      <c r="B61" s="604"/>
      <c r="C61" s="605"/>
      <c r="D61" s="606"/>
      <c r="E61" s="607">
        <f>E54+E45+E35+E27+E19</f>
        <v>41</v>
      </c>
      <c r="F61" s="607">
        <f>F54+F45+F35+F27+F19</f>
        <v>42</v>
      </c>
      <c r="G61" s="608">
        <f>G54+G45+G35+G27+G19</f>
        <v>39</v>
      </c>
      <c r="H61" s="609">
        <f>H54+H45+H35+H27+H19</f>
        <v>83</v>
      </c>
      <c r="I61" s="609">
        <f>I54+I45+I35+I27+I19</f>
        <v>3119583.4</v>
      </c>
      <c r="J61" s="543">
        <f t="shared" ref="J61" si="8">H61-G61</f>
        <v>44</v>
      </c>
      <c r="L61" s="518"/>
      <c r="N61" s="667"/>
    </row>
  </sheetData>
  <mergeCells count="16">
    <mergeCell ref="A1:E1"/>
    <mergeCell ref="F1:J1"/>
    <mergeCell ref="A2:E2"/>
    <mergeCell ref="F2:J2"/>
    <mergeCell ref="A3:E3"/>
    <mergeCell ref="F3:J3"/>
    <mergeCell ref="A9:J9"/>
    <mergeCell ref="A15:J15"/>
    <mergeCell ref="A4:J4"/>
    <mergeCell ref="A5:D5"/>
    <mergeCell ref="F5:I5"/>
    <mergeCell ref="A6:D6"/>
    <mergeCell ref="A7:D7"/>
    <mergeCell ref="F7:J8"/>
    <mergeCell ref="A8:D8"/>
    <mergeCell ref="F6:I6"/>
  </mergeCells>
  <printOptions horizontalCentered="1"/>
  <pageMargins left="0.35" right="0.35" top="0.35" bottom="0.35" header="0" footer="0"/>
  <pageSetup scale="97" orientation="portrait" r:id="rId1"/>
  <headerFooter alignWithMargins="0"/>
  <ignoredErrors>
    <ignoredError sqref="A14:J14" numberStoredAsText="1"/>
    <ignoredError sqref="F13 H1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41</vt:i4>
      </vt:variant>
    </vt:vector>
  </HeadingPairs>
  <TitlesOfParts>
    <vt:vector size="82" baseType="lpstr">
      <vt:lpstr>71-53A</vt:lpstr>
      <vt:lpstr>71-53B</vt:lpstr>
      <vt:lpstr>71-53C</vt:lpstr>
      <vt:lpstr>71-53D</vt:lpstr>
      <vt:lpstr>71-53EZ</vt:lpstr>
      <vt:lpstr>71-53EZ (pg 2)</vt:lpstr>
      <vt:lpstr>71-53E-VOTER REGISTRATION</vt:lpstr>
      <vt:lpstr>71-53F-VOTER REGISTRATION</vt:lpstr>
      <vt:lpstr>71-53I-VOTER REGISTRATION</vt:lpstr>
      <vt:lpstr>71-53J-VOTER REGISTRATION</vt:lpstr>
      <vt:lpstr>71-53K-VOTER REGISTRATION</vt:lpstr>
      <vt:lpstr>71-53L-VOTER REGISTRATION</vt:lpstr>
      <vt:lpstr>71-53M</vt:lpstr>
      <vt:lpstr>71-53N-VOTER REGISTRATION</vt:lpstr>
      <vt:lpstr>71-53O-VOTER REGISTRATION</vt:lpstr>
      <vt:lpstr>71-53EZ-ADMIN</vt:lpstr>
      <vt:lpstr>71-53EZ-ADMIN (pg 2)</vt:lpstr>
      <vt:lpstr>71-53E-ADMINISTRATION</vt:lpstr>
      <vt:lpstr>71-53F-ADMIN</vt:lpstr>
      <vt:lpstr>71-53I-ADMINISTRATION</vt:lpstr>
      <vt:lpstr>71-53J-ADMIN</vt:lpstr>
      <vt:lpstr>71-53K-ADMINISTRATION</vt:lpstr>
      <vt:lpstr>71-53L-ADMINISTRATION</vt:lpstr>
      <vt:lpstr>71-53M-ADMINISTRATION</vt:lpstr>
      <vt:lpstr>71-53N-ADMINISTRATION</vt:lpstr>
      <vt:lpstr>71-53O-ADMINISTRATION</vt:lpstr>
      <vt:lpstr>71-53P</vt:lpstr>
      <vt:lpstr>71-53EZ-COUNTY BOARD</vt:lpstr>
      <vt:lpstr>71-53EZ-COUNTY BOARD (pg 2)</vt:lpstr>
      <vt:lpstr>71-53E-COUNTY BOARD</vt:lpstr>
      <vt:lpstr>71-53F-COUNTY BOARD</vt:lpstr>
      <vt:lpstr>71-53I-COUNTY BOARD</vt:lpstr>
      <vt:lpstr>71-53J-COUNTY BOARD</vt:lpstr>
      <vt:lpstr>71-53K-COUNTY BOARD</vt:lpstr>
      <vt:lpstr>71-53L-COUNTY BOARD</vt:lpstr>
      <vt:lpstr>71-53N-COUNTY BOARD</vt:lpstr>
      <vt:lpstr>71-53O-COUNTY BOARD</vt:lpstr>
      <vt:lpstr>71-53F-COUNTY BOARD (2)</vt:lpstr>
      <vt:lpstr>71-53Positions5YR</vt:lpstr>
      <vt:lpstr>71-53Revenue5YR</vt:lpstr>
      <vt:lpstr>71-53V</vt:lpstr>
      <vt:lpstr>'71-53A'!Print_Area</vt:lpstr>
      <vt:lpstr>'71-53B'!Print_Area</vt:lpstr>
      <vt:lpstr>'71-53C'!Print_Area</vt:lpstr>
      <vt:lpstr>'71-53D'!Print_Area</vt:lpstr>
      <vt:lpstr>'71-53E-ADMINISTRATION'!Print_Area</vt:lpstr>
      <vt:lpstr>'71-53E-COUNTY BOARD'!Print_Area</vt:lpstr>
      <vt:lpstr>'71-53E-VOTER REGISTRATION'!Print_Area</vt:lpstr>
      <vt:lpstr>'71-53EZ'!Print_Area</vt:lpstr>
      <vt:lpstr>'71-53EZ (pg 2)'!Print_Area</vt:lpstr>
      <vt:lpstr>'71-53EZ-ADMIN'!Print_Area</vt:lpstr>
      <vt:lpstr>'71-53EZ-ADMIN (pg 2)'!Print_Area</vt:lpstr>
      <vt:lpstr>'71-53EZ-COUNTY BOARD'!Print_Area</vt:lpstr>
      <vt:lpstr>'71-53EZ-COUNTY BOARD (pg 2)'!Print_Area</vt:lpstr>
      <vt:lpstr>'71-53F-ADMIN'!Print_Area</vt:lpstr>
      <vt:lpstr>'71-53F-COUNTY BOARD'!Print_Area</vt:lpstr>
      <vt:lpstr>'71-53F-COUNTY BOARD (2)'!Print_Area</vt:lpstr>
      <vt:lpstr>'71-53F-VOTER REGISTRATION'!Print_Area</vt:lpstr>
      <vt:lpstr>'71-53I-ADMINISTRATION'!Print_Area</vt:lpstr>
      <vt:lpstr>'71-53I-COUNTY BOARD'!Print_Area</vt:lpstr>
      <vt:lpstr>'71-53I-VOTER REGISTRATION'!Print_Area</vt:lpstr>
      <vt:lpstr>'71-53J-ADMIN'!Print_Area</vt:lpstr>
      <vt:lpstr>'71-53J-COUNTY BOARD'!Print_Area</vt:lpstr>
      <vt:lpstr>'71-53J-VOTER REGISTRATION'!Print_Area</vt:lpstr>
      <vt:lpstr>'71-53K-ADMINISTRATION'!Print_Area</vt:lpstr>
      <vt:lpstr>'71-53K-COUNTY BOARD'!Print_Area</vt:lpstr>
      <vt:lpstr>'71-53K-VOTER REGISTRATION'!Print_Area</vt:lpstr>
      <vt:lpstr>'71-53L-ADMINISTRATION'!Print_Area</vt:lpstr>
      <vt:lpstr>'71-53L-COUNTY BOARD'!Print_Area</vt:lpstr>
      <vt:lpstr>'71-53L-VOTER REGISTRATION'!Print_Area</vt:lpstr>
      <vt:lpstr>'71-53M'!Print_Area</vt:lpstr>
      <vt:lpstr>'71-53M-ADMINISTRATION'!Print_Area</vt:lpstr>
      <vt:lpstr>'71-53N-ADMINISTRATION'!Print_Area</vt:lpstr>
      <vt:lpstr>'71-53N-COUNTY BOARD'!Print_Area</vt:lpstr>
      <vt:lpstr>'71-53N-VOTER REGISTRATION'!Print_Area</vt:lpstr>
      <vt:lpstr>'71-53O-ADMINISTRATION'!Print_Area</vt:lpstr>
      <vt:lpstr>'71-53O-COUNTY BOARD'!Print_Area</vt:lpstr>
      <vt:lpstr>'71-53O-VOTER REGISTRATION'!Print_Area</vt:lpstr>
      <vt:lpstr>'71-53P'!Print_Area</vt:lpstr>
      <vt:lpstr>'71-53Positions5YR'!Print_Area</vt:lpstr>
      <vt:lpstr>'71-53Revenue5YR'!Print_Area</vt:lpstr>
      <vt:lpstr>'71-53V'!Print_Area</vt:lpstr>
    </vt:vector>
  </TitlesOfParts>
  <Company>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Philadelphia</dc:creator>
  <cp:lastModifiedBy>Nick Custodio</cp:lastModifiedBy>
  <cp:lastPrinted>2021-03-30T17:13:02Z</cp:lastPrinted>
  <dcterms:created xsi:type="dcterms:W3CDTF">2003-02-27T15:45:30Z</dcterms:created>
  <dcterms:modified xsi:type="dcterms:W3CDTF">2021-05-03T21:44:41Z</dcterms:modified>
</cp:coreProperties>
</file>